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ags-fs-01\server_agencija\RAZ\Kontrola izvjestaja\ZZZ_FAJL_KONTROLA\izmjene_izvjestaja\"/>
    </mc:Choice>
  </mc:AlternateContent>
  <xr:revisionPtr revIDLastSave="0" documentId="13_ncr:1_{2D082D7F-3867-4609-894E-C34AF9B3F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9" r:id="rId1"/>
    <sheet name="80" sheetId="6" r:id="rId2"/>
    <sheet name="81" sheetId="10" r:id="rId3"/>
    <sheet name="84" sheetId="13" r:id="rId4"/>
  </sheets>
  <definedNames>
    <definedName name="_xlnm._FilterDatabase" localSheetId="2" hidden="1">'81'!$A$8:$M$51</definedName>
    <definedName name="_xlnm.Print_Area" localSheetId="1">'80'!$B$2:$Q$118</definedName>
    <definedName name="_xlnm.Print_Titles" localSheetId="1">'80'!$2:$8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6" l="1"/>
  <c r="H17" i="6"/>
  <c r="H12" i="6"/>
  <c r="H11" i="6"/>
  <c r="H10" i="6"/>
  <c r="F10" i="6"/>
  <c r="E10" i="6"/>
  <c r="E10" i="10"/>
  <c r="F10" i="10"/>
  <c r="F9" i="10"/>
  <c r="G10" i="10"/>
  <c r="E9" i="10"/>
  <c r="N14" i="10"/>
  <c r="Q84" i="6" l="1"/>
  <c r="G9" i="10"/>
  <c r="N48" i="10"/>
  <c r="N47" i="10"/>
  <c r="G41" i="10"/>
  <c r="F41" i="10"/>
  <c r="E41" i="10"/>
  <c r="N41" i="10"/>
  <c r="E35" i="10"/>
  <c r="N51" i="10"/>
  <c r="N49" i="10"/>
  <c r="G47" i="10"/>
  <c r="F47" i="10"/>
  <c r="E47" i="10"/>
  <c r="N39" i="10"/>
  <c r="N38" i="10"/>
  <c r="N37" i="10"/>
  <c r="N36" i="10"/>
  <c r="N35" i="10"/>
  <c r="G35" i="10"/>
  <c r="F35" i="10"/>
  <c r="N34" i="10"/>
  <c r="N33" i="10"/>
  <c r="G31" i="10"/>
  <c r="F31" i="10"/>
  <c r="E31" i="10"/>
  <c r="N31" i="10"/>
  <c r="N22" i="10"/>
  <c r="N23" i="10"/>
  <c r="N21" i="10"/>
  <c r="G21" i="10"/>
  <c r="F21" i="10"/>
  <c r="E21" i="10"/>
  <c r="N19" i="10"/>
  <c r="N15" i="10"/>
  <c r="G15" i="10"/>
  <c r="F15" i="10"/>
  <c r="E15" i="10"/>
  <c r="N17" i="10"/>
  <c r="N10" i="10"/>
  <c r="N9" i="10" s="1"/>
  <c r="Q113" i="6"/>
  <c r="G113" i="6"/>
  <c r="F113" i="6"/>
  <c r="E113" i="6"/>
  <c r="Q109" i="6"/>
  <c r="Q108" i="6"/>
  <c r="Q107" i="6"/>
  <c r="Q106" i="6"/>
  <c r="G107" i="6"/>
  <c r="G106" i="6"/>
  <c r="F106" i="6"/>
  <c r="E106" i="6"/>
  <c r="Q101" i="6"/>
  <c r="Q102" i="6"/>
  <c r="E101" i="6"/>
  <c r="Q96" i="6"/>
  <c r="Q94" i="6"/>
  <c r="G94" i="6"/>
  <c r="F94" i="6"/>
  <c r="E94" i="6"/>
  <c r="Q89" i="6"/>
  <c r="G89" i="6"/>
  <c r="F89" i="6"/>
  <c r="E89" i="6"/>
  <c r="E71" i="6"/>
  <c r="E74" i="6"/>
  <c r="E73" i="6"/>
  <c r="G73" i="6"/>
  <c r="F73" i="6"/>
  <c r="Q71" i="6"/>
  <c r="Q72" i="6"/>
  <c r="F71" i="6"/>
  <c r="G71" i="6"/>
  <c r="G10" i="6" s="1"/>
  <c r="Q66" i="6"/>
  <c r="G66" i="6"/>
  <c r="F66" i="6"/>
  <c r="E66" i="6"/>
  <c r="Q67" i="6"/>
  <c r="Q65" i="6"/>
  <c r="G65" i="6"/>
  <c r="F65" i="6"/>
  <c r="E65" i="6"/>
  <c r="Q50" i="6"/>
  <c r="H50" i="6"/>
  <c r="H38" i="6"/>
  <c r="H30" i="6"/>
  <c r="H26" i="6"/>
  <c r="Q26" i="6"/>
  <c r="Q22" i="6"/>
  <c r="H22" i="6"/>
  <c r="G12" i="6"/>
  <c r="F12" i="6"/>
  <c r="E12" i="6"/>
  <c r="Q12" i="6"/>
  <c r="Q11" i="6"/>
  <c r="G11" i="6"/>
  <c r="F11" i="6"/>
  <c r="E11" i="6"/>
  <c r="N43" i="10"/>
  <c r="N28" i="10"/>
  <c r="N27" i="10"/>
  <c r="N26" i="10"/>
  <c r="N25" i="10"/>
  <c r="N24" i="10"/>
  <c r="E84" i="6" l="1"/>
  <c r="Q103" i="6"/>
  <c r="Q111" i="6"/>
  <c r="Q110" i="6"/>
  <c r="H18" i="6" l="1"/>
  <c r="Q16" i="6" l="1"/>
  <c r="Q14" i="6"/>
  <c r="Q13" i="6"/>
  <c r="N13" i="10"/>
  <c r="N12" i="10"/>
  <c r="N11" i="10"/>
  <c r="Q118" i="6"/>
  <c r="Q117" i="6"/>
  <c r="Q116" i="6"/>
  <c r="Q115" i="6"/>
  <c r="Q112" i="6"/>
  <c r="Q93" i="6"/>
  <c r="Q92" i="6"/>
  <c r="Q91" i="6"/>
  <c r="Q88" i="6"/>
  <c r="Q87" i="6"/>
  <c r="Q86" i="6"/>
  <c r="G84" i="6"/>
  <c r="F84" i="6"/>
  <c r="E78" i="6"/>
  <c r="G78" i="6"/>
  <c r="F78" i="6"/>
  <c r="Q82" i="6"/>
  <c r="Q81" i="6"/>
  <c r="Q80" i="6"/>
  <c r="Q79" i="6"/>
  <c r="Q78" i="6"/>
  <c r="Q77" i="6"/>
  <c r="Q76" i="6"/>
  <c r="Q75" i="6"/>
  <c r="Q73" i="6"/>
  <c r="Q69" i="6"/>
  <c r="Q68" i="6"/>
  <c r="Q61" i="6"/>
  <c r="Q58" i="6"/>
  <c r="Q46" i="6"/>
  <c r="Q38" i="6"/>
  <c r="Q34" i="6"/>
  <c r="Q30" i="6"/>
  <c r="Q18" i="6"/>
  <c r="Q17" i="6"/>
  <c r="Q10" i="6" s="1"/>
  <c r="E10" i="13" l="1"/>
  <c r="E25" i="13"/>
  <c r="G22" i="13"/>
  <c r="E22" i="13"/>
  <c r="E23" i="13"/>
  <c r="G28" i="13"/>
  <c r="G27" i="13"/>
  <c r="G26" i="13"/>
  <c r="G25" i="13"/>
  <c r="E26" i="13"/>
  <c r="G23" i="13"/>
  <c r="G21" i="13"/>
  <c r="G20" i="13"/>
  <c r="E20" i="13"/>
  <c r="E18" i="13"/>
  <c r="F18" i="13"/>
  <c r="F17" i="13"/>
  <c r="E17" i="13"/>
  <c r="F15" i="13"/>
  <c r="E15" i="13"/>
  <c r="F13" i="13"/>
  <c r="E13" i="13"/>
  <c r="F11" i="13"/>
  <c r="E11" i="13"/>
  <c r="Q19" i="6"/>
  <c r="E21" i="13" l="1"/>
  <c r="E28" i="13"/>
  <c r="E27" i="13"/>
  <c r="G19" i="13"/>
  <c r="F74" i="6"/>
  <c r="G74" i="6"/>
  <c r="E12" i="13" s="1"/>
  <c r="H58" i="6"/>
  <c r="H61" i="6"/>
  <c r="H46" i="6"/>
  <c r="H34" i="6"/>
  <c r="E19" i="13" l="1"/>
  <c r="Q74" i="6"/>
  <c r="Q63" i="6"/>
  <c r="Q62" i="6"/>
  <c r="Q60" i="6"/>
  <c r="Q59" i="6"/>
  <c r="Q53" i="6"/>
  <c r="Q52" i="6"/>
  <c r="Q51" i="6"/>
  <c r="Q49" i="6"/>
  <c r="Q48" i="6"/>
  <c r="Q47" i="6"/>
  <c r="Q41" i="6"/>
  <c r="Q40" i="6"/>
  <c r="Q39" i="6"/>
  <c r="Q37" i="6"/>
  <c r="Q36" i="6"/>
  <c r="Q35" i="6"/>
  <c r="Q33" i="6"/>
  <c r="Q32" i="6"/>
  <c r="Q31" i="6"/>
  <c r="F10" i="13" s="1"/>
  <c r="Q29" i="6"/>
  <c r="Q28" i="6"/>
  <c r="Q27" i="6"/>
  <c r="Q25" i="6"/>
  <c r="Q24" i="6"/>
  <c r="Q23" i="6"/>
  <c r="Q21" i="6"/>
  <c r="Q20" i="6"/>
  <c r="E9" i="13" l="1"/>
  <c r="E8" i="13" s="1"/>
  <c r="F12" i="13"/>
  <c r="F9" i="13"/>
  <c r="F8" i="13" l="1"/>
  <c r="H29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marimil</author>
  </authors>
  <commentList>
    <comment ref="B6" authorId="0" shapeId="0" xr:uid="{64C7E5F7-AC54-4AC2-A6F9-546FE676D4DD}">
      <text>
        <r>
          <rPr>
            <b/>
            <sz val="9"/>
            <color indexed="81"/>
            <rFont val="Tahoma"/>
            <family val="2"/>
          </rPr>
          <t>marimil: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<sst xmlns="http://schemas.openxmlformats.org/spreadsheetml/2006/main" count="613" uniqueCount="389">
  <si>
    <t>1.1</t>
  </si>
  <si>
    <t>1.1.1</t>
  </si>
  <si>
    <t>1.1.1.1</t>
  </si>
  <si>
    <t>1.2</t>
  </si>
  <si>
    <t>1.3</t>
  </si>
  <si>
    <t>NSFR</t>
  </si>
  <si>
    <t>2.1</t>
  </si>
  <si>
    <t>2.2</t>
  </si>
  <si>
    <t>2.3</t>
  </si>
  <si>
    <t>1.4</t>
  </si>
  <si>
    <t>2</t>
  </si>
  <si>
    <t>2.2.1</t>
  </si>
  <si>
    <t>2.2.2</t>
  </si>
  <si>
    <t>1</t>
  </si>
  <si>
    <t>1.1.1.2</t>
  </si>
  <si>
    <t>1.1.1.3</t>
  </si>
  <si>
    <t>1.1.2</t>
  </si>
  <si>
    <t>1.2.1</t>
  </si>
  <si>
    <t>1.2.1.1</t>
  </si>
  <si>
    <t>1.2.1.2</t>
  </si>
  <si>
    <t>1.2.1.3</t>
  </si>
  <si>
    <t>1.2.2</t>
  </si>
  <si>
    <t>1.2.2.1</t>
  </si>
  <si>
    <t>1.2.2.2</t>
  </si>
  <si>
    <t>1.2.2.3</t>
  </si>
  <si>
    <t>1.2.3</t>
  </si>
  <si>
    <t>1.2.3.1</t>
  </si>
  <si>
    <t>1.2.3.2</t>
  </si>
  <si>
    <t>1.2.3.3</t>
  </si>
  <si>
    <t>1.2.4</t>
  </si>
  <si>
    <t>1.2.4.1</t>
  </si>
  <si>
    <t>1.2.4.2</t>
  </si>
  <si>
    <t>1.2.4.3</t>
  </si>
  <si>
    <t>1.2.5</t>
  </si>
  <si>
    <t>1.2.5.1</t>
  </si>
  <si>
    <t>1.2.5.2</t>
  </si>
  <si>
    <t>1.2.5.3</t>
  </si>
  <si>
    <t>1.2.6</t>
  </si>
  <si>
    <t>1.2.6.1</t>
  </si>
  <si>
    <t>1.2.6.2</t>
  </si>
  <si>
    <t>1.2.6.3</t>
  </si>
  <si>
    <t>1.2.7</t>
  </si>
  <si>
    <t>1.2.7.1</t>
  </si>
  <si>
    <t>1.2.7.2</t>
  </si>
  <si>
    <t>1.2.7.3</t>
  </si>
  <si>
    <t>1.2.8</t>
  </si>
  <si>
    <t>1.2.8.1</t>
  </si>
  <si>
    <t>1.2.8.2</t>
  </si>
  <si>
    <t>1.2.8.3</t>
  </si>
  <si>
    <t>1.2.9</t>
  </si>
  <si>
    <t>1.2.9.1</t>
  </si>
  <si>
    <t>1.2.9.2</t>
  </si>
  <si>
    <t>1.2.9.3</t>
  </si>
  <si>
    <t>1.2.10</t>
  </si>
  <si>
    <t>1.2.10.1</t>
  </si>
  <si>
    <t>1.2.10.2</t>
  </si>
  <si>
    <t>1.2.10.3</t>
  </si>
  <si>
    <t>1.2.11</t>
  </si>
  <si>
    <t>1.2.11.1</t>
  </si>
  <si>
    <t>1.2.11.2</t>
  </si>
  <si>
    <t>1.2.12</t>
  </si>
  <si>
    <t>1.2.12.1</t>
  </si>
  <si>
    <t>1.2.12.2</t>
  </si>
  <si>
    <t>1.3.1</t>
  </si>
  <si>
    <t>1.3.1.1</t>
  </si>
  <si>
    <t>1.3.1.2</t>
  </si>
  <si>
    <t>1.3.2</t>
  </si>
  <si>
    <t>1.4.1</t>
  </si>
  <si>
    <t>1.4.2</t>
  </si>
  <si>
    <t>1.4.2.1</t>
  </si>
  <si>
    <t>1.4.2.1.1</t>
  </si>
  <si>
    <t>1.4.2.1.2</t>
  </si>
  <si>
    <t>1.4.2.1.3</t>
  </si>
  <si>
    <t>1.4.2.2</t>
  </si>
  <si>
    <t>1.4.2.2.1</t>
  </si>
  <si>
    <t>1.4.2.2.2</t>
  </si>
  <si>
    <t>1.4.2.2.3</t>
  </si>
  <si>
    <t>1.4.3</t>
  </si>
  <si>
    <t>1.4.4</t>
  </si>
  <si>
    <t>1.4.5</t>
  </si>
  <si>
    <t>1.4.5.1</t>
  </si>
  <si>
    <t>1.4.5.2</t>
  </si>
  <si>
    <t>1.4.5.3</t>
  </si>
  <si>
    <t>1.4.6</t>
  </si>
  <si>
    <t>1.4.6.1</t>
  </si>
  <si>
    <t>1.4.6.2</t>
  </si>
  <si>
    <t>1.4.7</t>
  </si>
  <si>
    <t>1.5</t>
  </si>
  <si>
    <t>1.5.1</t>
  </si>
  <si>
    <t>1.5.2</t>
  </si>
  <si>
    <t>1.5.3</t>
  </si>
  <si>
    <t>1.5.4</t>
  </si>
  <si>
    <t>1.5.5</t>
  </si>
  <si>
    <t>1.6</t>
  </si>
  <si>
    <t>1.7</t>
  </si>
  <si>
    <t>1.7.1</t>
  </si>
  <si>
    <t>1.7.2</t>
  </si>
  <si>
    <t>1.7.3</t>
  </si>
  <si>
    <t>1.8</t>
  </si>
  <si>
    <t>1000</t>
  </si>
  <si>
    <t>1010</t>
  </si>
  <si>
    <t>1.9</t>
  </si>
  <si>
    <t>1020</t>
  </si>
  <si>
    <t>1.9.1</t>
  </si>
  <si>
    <t>1030</t>
  </si>
  <si>
    <t>1.9.2</t>
  </si>
  <si>
    <t>1040</t>
  </si>
  <si>
    <t>1.9.3</t>
  </si>
  <si>
    <t>1050</t>
  </si>
  <si>
    <t>C 80.00</t>
  </si>
  <si>
    <t>C 81.00</t>
  </si>
  <si>
    <t>C 84.00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</si>
  <si>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</si>
  <si>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</si>
  <si>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</si>
  <si>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</si>
  <si>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</si>
  <si>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</si>
  <si>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</si>
  <si>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</si>
  <si>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</si>
  <si>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</si>
  <si>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</si>
  <si>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</si>
  <si>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</si>
  <si>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</si>
  <si>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</si>
  <si>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</si>
  <si>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</si>
  <si>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</si>
  <si>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</si>
  <si>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</si>
  <si>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</si>
  <si>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</si>
  <si>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</si>
  <si>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</si>
  <si>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</si>
  <si>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</si>
  <si>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</si>
  <si>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</si>
  <si>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</si>
  <si>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</si>
  <si>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</si>
  <si>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</si>
  <si>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</si>
  <si>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</si>
  <si>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</si>
  <si>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</si>
  <si>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</si>
  <si>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</si>
  <si>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</si>
  <si>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</si>
  <si>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</si>
  <si>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</si>
  <si>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</si>
  <si>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</si>
  <si>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</si>
  <si>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</si>
  <si>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</si>
  <si>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</si>
  <si>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</si>
  <si>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</si>
  <si>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</si>
  <si>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</si>
  <si>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</si>
  <si>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</si>
  <si>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</si>
  <si>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</si>
  <si>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</si>
  <si>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</si>
  <si>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</si>
  <si>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0620</t>
  </si>
  <si>
    <t>0630</t>
  </si>
  <si>
    <t>0640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</si>
  <si>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</si>
  <si>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</si>
  <si>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</si>
  <si>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</si>
  <si>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</si>
  <si>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</si>
  <si>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</si>
  <si>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</si>
  <si>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</si>
  <si>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</si>
  <si>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</si>
  <si>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</si>
  <si>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</si>
  <si>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</si>
  <si>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</si>
  <si>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</si>
  <si>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</si>
  <si>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</si>
  <si>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</si>
  <si>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</si>
  <si>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</si>
  <si>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</si>
  <si>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</si>
  <si>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</si>
  <si>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</si>
  <si>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</si>
  <si>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</si>
  <si>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</si>
  <si>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</si>
  <si>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</si>
  <si>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</si>
  <si>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</si>
  <si>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</si>
  <si>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</si>
  <si>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</si>
  <si>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2.1.1</t>
  </si>
  <si>
    <t>2.1.2</t>
  </si>
  <si>
    <t>2.1.3</t>
  </si>
  <si>
    <t>2.1.4</t>
  </si>
  <si>
    <t>2.2.0.1</t>
  </si>
  <si>
    <t>2.2.0.2</t>
  </si>
  <si>
    <t>2.2.0.3</t>
  </si>
  <si>
    <t>2.3.1</t>
  </si>
  <si>
    <t>2.3.2</t>
  </si>
  <si>
    <t>2.3.3</t>
  </si>
  <si>
    <t>2.3.4</t>
  </si>
  <si>
    <t>2.3.5</t>
  </si>
  <si>
    <t>2.3.6</t>
  </si>
  <si>
    <t>2.4</t>
  </si>
  <si>
    <t>2.5</t>
  </si>
  <si>
    <t>2.5.1</t>
  </si>
  <si>
    <t>2.5.2</t>
  </si>
  <si>
    <t>2.6</t>
  </si>
  <si>
    <t>2.7</t>
  </si>
  <si>
    <t>2.8</t>
  </si>
  <si>
    <t>2.8.1</t>
  </si>
  <si>
    <t>2.8.2</t>
  </si>
  <si>
    <t>2.8.3</t>
  </si>
  <si>
    <t>2.8.4</t>
  </si>
  <si>
    <t>1.2.13</t>
  </si>
  <si>
    <t>1.9.1.1</t>
  </si>
  <si>
    <t>1.9.1.2</t>
  </si>
  <si>
    <t>2.3.0.1</t>
  </si>
  <si>
    <t>2.5.0.1</t>
  </si>
  <si>
    <t>2.5.3</t>
  </si>
  <si>
    <t>2.5.3.1</t>
  </si>
  <si>
    <t>2.5.3.2</t>
  </si>
  <si>
    <t>2.5.3.3</t>
  </si>
  <si>
    <t>3</t>
  </si>
  <si>
    <t>1.10</t>
  </si>
  <si>
    <t>1.4.6.0.1</t>
  </si>
  <si>
    <t>1.4.5.0.1</t>
  </si>
  <si>
    <t>0600</t>
  </si>
  <si>
    <t>0610</t>
  </si>
  <si>
    <t>1060</t>
  </si>
  <si>
    <t>1070</t>
  </si>
  <si>
    <t>2.3.0.2</t>
  </si>
  <si>
    <t>2.8.5</t>
  </si>
  <si>
    <t>2.9</t>
  </si>
  <si>
    <t>2.9.1</t>
  </si>
  <si>
    <t>2.9.2</t>
  </si>
  <si>
    <t>2.9.3</t>
  </si>
  <si>
    <t>2.9.4</t>
  </si>
  <si>
    <t>1.10.1</t>
  </si>
  <si>
    <t>1.10.2</t>
  </si>
  <si>
    <t>1.10.3</t>
  </si>
  <si>
    <t>1.10.4</t>
  </si>
  <si>
    <t>1.10.5</t>
  </si>
  <si>
    <t>1.9.4</t>
  </si>
  <si>
    <t>1080</t>
  </si>
  <si>
    <t>1090</t>
  </si>
  <si>
    <t>1.3.3</t>
  </si>
  <si>
    <t>ИЗВЈЕШТАВАЊЕ О КОЕФИЦИЈЕНТУ НЕТО СТАБИЛНИХ ИЗВОРА ФИНАНСИРАЊА</t>
  </si>
  <si>
    <t>Ознака обрасца</t>
  </si>
  <si>
    <t>Редни број</t>
  </si>
  <si>
    <t>Напомена</t>
  </si>
  <si>
    <t>Потребно стабилно финансирање</t>
  </si>
  <si>
    <t>ПОТРЕБНО СТАБИЛНО ФИНАНСИРАЊЕ</t>
  </si>
  <si>
    <t>РАСПОЛОЖИВО СТАБИЛНО ФИНАНСИРАЊЕ</t>
  </si>
  <si>
    <t>Назив обрасца</t>
  </si>
  <si>
    <t>КОЕФИЦИЈЕНТ НЕТО СТАБИЛНИХ ИЗВОРА ФИНАНСИРАЊА</t>
  </si>
  <si>
    <t>C 80.00 - ПОТРЕБНО СТАБИЛНО ФИНАНСИРАЊЕ</t>
  </si>
  <si>
    <t>Валута</t>
  </si>
  <si>
    <t>Ред</t>
  </si>
  <si>
    <t xml:space="preserve">Ставка </t>
  </si>
  <si>
    <t>Износ</t>
  </si>
  <si>
    <t>&lt; 6 мјесеци</t>
  </si>
  <si>
    <t>≥ 6 мјесеци &lt; 1 године</t>
  </si>
  <si>
    <t>≥ 1 године</t>
  </si>
  <si>
    <t>Бр.</t>
  </si>
  <si>
    <t>Ликвидна имовина</t>
  </si>
  <si>
    <t>Изложености према централним банкама</t>
  </si>
  <si>
    <t>Финансијски деривати</t>
  </si>
  <si>
    <t>NSFR деривативна имовина</t>
  </si>
  <si>
    <t>Допринос гарантном фонду централне друге уговорне стране</t>
  </si>
  <si>
    <t>Стандардни пондер потребног стабилног финансирања</t>
  </si>
  <si>
    <t>Примјењиви пондер потребног стабилног финансирања</t>
  </si>
  <si>
    <t>Изложености у статусу неизмирења обавеза</t>
  </si>
  <si>
    <t>Хартије од вриједности које нису ликвидна имовина</t>
  </si>
  <si>
    <t>Оперативни депозити</t>
  </si>
  <si>
    <t>Кредити и други кредитни производи</t>
  </si>
  <si>
    <t>Остала имовина</t>
  </si>
  <si>
    <t>Ванбилансне ставке</t>
  </si>
  <si>
    <t>C 81.00 - РАСПОЛОЖИВО СТАБИЛНО ФИНАНСИРАЊЕ</t>
  </si>
  <si>
    <t>Ставка</t>
  </si>
  <si>
    <t>Стандардни пондер расположивог стабилног финансирања</t>
  </si>
  <si>
    <t>Примјењиви пондер расположивог стабилног финансирања</t>
  </si>
  <si>
    <t>Расположиво стабилно финансирање</t>
  </si>
  <si>
    <t>Укупно</t>
  </si>
  <si>
    <t>Ставке и инструменти капитала</t>
  </si>
  <si>
    <t>Редовни основни капитал</t>
  </si>
  <si>
    <t>Додатни основни капитал</t>
  </si>
  <si>
    <t>Допунски капитал</t>
  </si>
  <si>
    <t>Депозити становништва</t>
  </si>
  <si>
    <t>Стабилни депозити становништва</t>
  </si>
  <si>
    <t>Остали депозити становништва</t>
  </si>
  <si>
    <t>Остале обавезе</t>
  </si>
  <si>
    <t>Мањински удјели</t>
  </si>
  <si>
    <t>Одложене пореске обавезе</t>
  </si>
  <si>
    <t xml:space="preserve">Остали нефинансијски клијенти (осим централних банака) </t>
  </si>
  <si>
    <t>Финансијски клијенти и централне банке</t>
  </si>
  <si>
    <t>Вишак оперативних депозита</t>
  </si>
  <si>
    <t>Обавезе према финансијским клијентима</t>
  </si>
  <si>
    <t>Обавезе према централној банци треће земље</t>
  </si>
  <si>
    <t>Обавезе према Централној банци БиХ, ECB или централној банци државе чланице  ЕУ</t>
  </si>
  <si>
    <t xml:space="preserve">Обавезе према другој уговорној страни која се не може одредити </t>
  </si>
  <si>
    <t>Нето дериватне обавезе</t>
  </si>
  <si>
    <t>Обавезе према Савјету министара БиХ, централној влади државе чланице ЕУ или треће земље</t>
  </si>
  <si>
    <t>Међузависне ставке, уз претходно одобрење Агенције</t>
  </si>
  <si>
    <t>Коефицијент</t>
  </si>
  <si>
    <t>Обавезе према мултилатералним развојним банакама или међународним организацијама</t>
  </si>
  <si>
    <t xml:space="preserve">Обавезе према Влади РС, Влади ФБиХ и Влади Брчко Дистрикта, локалним властима БиХ, регионалним и локалним властима држава чланица ЕУ или треће земље </t>
  </si>
  <si>
    <t xml:space="preserve">Обавезе према субјектима јавног сектора БиХ, државе чланице ЕУ или треће земље </t>
  </si>
  <si>
    <t>Обавезе према правним лицима која нису финансијски клијенти</t>
  </si>
  <si>
    <t xml:space="preserve">2.1. </t>
  </si>
  <si>
    <t>Остале ставке и инструменти капитала</t>
  </si>
  <si>
    <t>Остало</t>
  </si>
  <si>
    <t>Централизована регулисана штедња</t>
  </si>
  <si>
    <t>Имовина која се не сматра ликвидном имовином, према преосталом року доспијећа</t>
  </si>
  <si>
    <t>Неоптерећена имовина или оптерећена имовина са преосталим роком доспијећа краћим од шест мјесеци</t>
  </si>
  <si>
    <t>Оптерећена имовина са преосталим роком доспијећа од најмање шест мјесеци, али краћим од једне године</t>
  </si>
  <si>
    <t>Оптерећена имовина са преосталим роком доспијећа од једне године или дуже</t>
  </si>
  <si>
    <t>Ликвидна имовина нивоа 1 на коју се примјењује LCR корективни фактор 7%</t>
  </si>
  <si>
    <t>Ликвидна имовина нивоа 1 на коју се примјењује LCR корективни фактор 12%</t>
  </si>
  <si>
    <t>Оптерећена  имовина са преосталим роком доспијећа од једне године или дуже</t>
  </si>
  <si>
    <t>Ликвидна имовина нивоа 2а на коју се примјењује LCR корективни фактор 15%</t>
  </si>
  <si>
    <t>Ликвидна имовина нивоа 2а на коју се примјењује LCR корективни фактор 20%</t>
  </si>
  <si>
    <t>Секјуритизације нивоа 2б на које се примјењује LCR корективни фактор 25%</t>
  </si>
  <si>
    <t>Ликвидна имовина нивоа 2б на коју се примјењује LCR корективни фактор 30%</t>
  </si>
  <si>
    <t>Ликвидна имовина нивоа 2б на коју се примјењује LCR корективни фактор 35%</t>
  </si>
  <si>
    <t>Ликвидна имовина нивоа 2б на коју се примјењује LCR корективни фактор 40%</t>
  </si>
  <si>
    <t>Ликвидна имовина нивоа 2б на коју се примјењује LCR корективни фактор 50%</t>
  </si>
  <si>
    <t>Неоптерећена имовина или оптерећена имовина са преосталим роком доспијећа краћим од једне године</t>
  </si>
  <si>
    <t>Ликвидна имовина нивоа 2б на коју се примјењује LCR корективни фактор 55%</t>
  </si>
  <si>
    <t>Оптерећена ликвидна имовина са преосталим роком доспијећа од једне године и дуже у скупу за покриће</t>
  </si>
  <si>
    <t>Хартије од вриједности и власнички удјели у друштвима која котирају на берзи, aли се не сматрају ликвидном имовином</t>
  </si>
  <si>
    <t>Власнички удјели у друштвима која не котирају на берзи и не сматрају ликвидном имовином</t>
  </si>
  <si>
    <t>Оптерећене хартије од вриједности које се не сматрају ликвидном имовином са преосталим роком доспијећа од једне године и дуже у скупу за покриће</t>
  </si>
  <si>
    <t xml:space="preserve">Трансакције финансирања хартијама од вриједности са финансијским клијентима  </t>
  </si>
  <si>
    <t>Остале изложености према финансијским клијентима</t>
  </si>
  <si>
    <t>Оптерећена имовина са преосталим роком доспијећа од једне године или дуже у скупу за покриће</t>
  </si>
  <si>
    <t>Кредити нефинансијским клијентима, осим централним банкама којима је додијељен пондер ризика мањи од 35%</t>
  </si>
  <si>
    <t>Од чега, кредити обезбјеђени стамбеним некретнинама</t>
  </si>
  <si>
    <t>Остали кредити нефинансијским клијентима, осим централним банкама</t>
  </si>
  <si>
    <t>Билансни производи повезани са финансирањем трговине</t>
  </si>
  <si>
    <t xml:space="preserve">Кредитне и линије за ликвидност када је банка посредник и не сноси никакав ризик финансирања </t>
  </si>
  <si>
    <t>Признате покривене обвезнице</t>
  </si>
  <si>
    <t>Клиринг деривата за клијента</t>
  </si>
  <si>
    <t xml:space="preserve">Потребно стабилно финансирање за обавезе по основу фин. деривата </t>
  </si>
  <si>
    <t xml:space="preserve">Дати иницијални износ надокнаде </t>
  </si>
  <si>
    <t>Робе које се физички размјењују</t>
  </si>
  <si>
    <t>Потраживања која произилазе из послова купопродаје финансијских инструмената, страних валута или робе</t>
  </si>
  <si>
    <t xml:space="preserve">Неопозиве линије унутар групе или институционалног система заштите ако су предмет повлаштеног третмана </t>
  </si>
  <si>
    <t xml:space="preserve">Неопозиве и условно опозиве линије </t>
  </si>
  <si>
    <t>Производи повезани са финансирањем трговине</t>
  </si>
  <si>
    <t>Остале ванбилансне изложености за које је Агенција одредила пондер потребног стабилног финансирања</t>
  </si>
  <si>
    <t>Од чега, обвезнице за становништво</t>
  </si>
  <si>
    <t>Од чега, трансакције финансирања хартијама од вриједности</t>
  </si>
  <si>
    <t>Од чега, оперативни депозити</t>
  </si>
  <si>
    <t>Готовина, резерве и изложености према централним банкама које се сматрају ликвидном имовином</t>
  </si>
  <si>
    <t>Остале изложености према централним банака које се не сматрају ликвидном имовином</t>
  </si>
  <si>
    <t>Ликвидна имовина нивоа 1 на коју се примјењује LCR корективни фактор 0%</t>
  </si>
  <si>
    <t xml:space="preserve">Ликвидна имовина нивоа 1 на коју се примјењује LCR корективни фактор 5% </t>
  </si>
  <si>
    <t>Обезбијеђене ликвидном имовином нивоа 1 на коју се примјењује LCR корективни фактор 0%</t>
  </si>
  <si>
    <t>Обезбијеђене осталом имовином</t>
  </si>
  <si>
    <t>Имовина унутар групе или институционалног система заштите за коју је Агенција одобрила повлашћени третман</t>
  </si>
  <si>
    <t>Неквалитетне ванбилансне изложености</t>
  </si>
  <si>
    <t>Обавезе према кредитним унијама, личним инвестиционим друштвима и брокерима за депозите</t>
  </si>
  <si>
    <t>Обавезе унутар групе или институционалног система заштите за које је Агенција одобрила повлашћени третман</t>
  </si>
  <si>
    <t xml:space="preserve">Од чега, депозити по виђењу које члан мреже држи код централне друге уговорне стране </t>
  </si>
  <si>
    <t>Обавезе које произилазе из послова купопродаје финансијских инструмената, страних валута или робе</t>
  </si>
  <si>
    <t>C 84.00 - КОЕФИЦИЈЕНТ НЕТО СТАБИЛНИХ ИЗВОРА ФИНАНСИРАЊА (NSFR)</t>
  </si>
  <si>
    <t>Обавезе унутар групе или институционалног система заштите за које је Агенција одобрила повлшћени третман</t>
  </si>
  <si>
    <r>
      <t xml:space="preserve">1. </t>
    </r>
    <r>
      <rPr>
        <sz val="9"/>
        <rFont val="Verdana"/>
        <family val="2"/>
        <charset val="204"/>
      </rPr>
      <t xml:space="preserve">Сачињава се за све валуте збирно исказано у BAM. 
2. Сачињава се за сваку значајну валуту (исказано у  BAM).                                                                                                              3. Сачињава се за домаћу валуту, укључујући изложености у BAM са девизном клаузулом. </t>
    </r>
  </si>
  <si>
    <t>Од чега са значајним пеналом за пријевремено повлачење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</si>
</sst>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%"/>
    <numFmt numFmtId="166" formatCode="#,##0.00_ ;[Red]\-#,##0.00\ "/>
    <numFmt numFmtId="167" formatCode="[&gt;0]General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1"/>
      <color theme="1"/>
      <name val="Verdana"/>
      <family val="2"/>
      <charset val="238"/>
    </font>
    <font>
      <sz val="10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</font>
    <font>
      <b/>
      <u/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9"/>
      <color rgb="FF0000FF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b/>
      <u/>
      <sz val="9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9" fillId="3" borderId="13" applyFont="0" applyBorder="0">
      <alignment horizontal="center" wrapText="1"/>
    </xf>
    <xf numFmtId="9" fontId="11" fillId="0" borderId="0" applyFont="0" applyFill="0" applyBorder="0" applyAlignment="0" applyProtection="0"/>
    <xf numFmtId="0" fontId="16" fillId="0" borderId="0"/>
    <xf numFmtId="0" fontId="9" fillId="6" borderId="13" applyFont="0" applyBorder="0">
      <alignment horizontal="center" wrapText="1"/>
    </xf>
    <xf numFmtId="0" fontId="19" fillId="0" borderId="0" applyNumberFormat="0" applyFill="0" applyBorder="0" applyAlignment="0" applyProtection="0"/>
    <xf numFmtId="0" fontId="20" fillId="5" borderId="0"/>
    <xf numFmtId="0" fontId="21" fillId="0" borderId="0"/>
    <xf numFmtId="0" fontId="16" fillId="8" borderId="4" applyNumberFormat="0" applyFont="0" applyBorder="0" applyAlignment="0" applyProtection="0">
      <alignment horizontal="center"/>
    </xf>
    <xf numFmtId="0" fontId="24" fillId="0" borderId="0" applyNumberFormat="0" applyFill="0" applyBorder="0" applyAlignment="0" applyProtection="0"/>
    <xf numFmtId="3" fontId="16" fillId="6" borderId="4" applyFont="0">
      <alignment horizontal="right"/>
    </xf>
    <xf numFmtId="167" fontId="16" fillId="6" borderId="4" applyFont="0">
      <alignment horizontal="center" wrapText="1"/>
    </xf>
    <xf numFmtId="0" fontId="23" fillId="0" borderId="0"/>
    <xf numFmtId="0" fontId="22" fillId="0" borderId="0"/>
    <xf numFmtId="0" fontId="16" fillId="0" borderId="0"/>
    <xf numFmtId="0" fontId="25" fillId="0" borderId="0"/>
    <xf numFmtId="0" fontId="26" fillId="0" borderId="0"/>
    <xf numFmtId="0" fontId="27" fillId="0" borderId="0"/>
  </cellStyleXfs>
  <cellXfs count="264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0" applyFont="1" applyBorder="1" applyAlignment="1">
      <alignment horizontal="left" vertical="center" wrapText="1" indent="3"/>
    </xf>
    <xf numFmtId="0" fontId="5" fillId="3" borderId="4" xfId="2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2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left" vertical="center" wrapText="1" indent="1"/>
    </xf>
    <xf numFmtId="49" fontId="8" fillId="2" borderId="4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 indent="1"/>
    </xf>
    <xf numFmtId="0" fontId="2" fillId="0" borderId="4" xfId="1" applyFont="1" applyFill="1" applyBorder="1" applyAlignment="1">
      <alignment horizontal="left" vertical="center" wrapText="1" indent="3"/>
    </xf>
    <xf numFmtId="164" fontId="2" fillId="3" borderId="4" xfId="1" applyNumberFormat="1" applyFont="1" applyFill="1" applyBorder="1" applyAlignment="1">
      <alignment horizontal="right" vertical="center" wrapText="1"/>
    </xf>
    <xf numFmtId="2" fontId="2" fillId="3" borderId="4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 indent="3"/>
    </xf>
    <xf numFmtId="164" fontId="6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vertical="center"/>
    </xf>
    <xf numFmtId="49" fontId="3" fillId="2" borderId="11" xfId="1" applyNumberFormat="1" applyFont="1" applyFill="1" applyBorder="1" applyAlignment="1">
      <alignment vertical="center"/>
    </xf>
    <xf numFmtId="49" fontId="8" fillId="2" borderId="14" xfId="1" applyNumberFormat="1" applyFont="1" applyFill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 indent="1"/>
    </xf>
    <xf numFmtId="0" fontId="3" fillId="0" borderId="0" xfId="1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3" borderId="0" xfId="0" applyFont="1" applyFill="1" applyBorder="1" applyAlignment="1">
      <alignment horizontal="left" vertical="center" wrapText="1" indent="2"/>
    </xf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1" fontId="6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vertical="center" wrapText="1"/>
    </xf>
    <xf numFmtId="9" fontId="3" fillId="4" borderId="22" xfId="4" applyFont="1" applyFill="1" applyBorder="1" applyAlignment="1">
      <alignment horizontal="center" vertical="center"/>
    </xf>
    <xf numFmtId="9" fontId="3" fillId="4" borderId="23" xfId="4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9" fontId="3" fillId="4" borderId="24" xfId="4" applyFont="1" applyFill="1" applyBorder="1" applyAlignment="1">
      <alignment horizontal="center" vertical="center"/>
    </xf>
    <xf numFmtId="9" fontId="3" fillId="4" borderId="25" xfId="4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9" fontId="3" fillId="2" borderId="24" xfId="4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15" fillId="4" borderId="25" xfId="0" applyFont="1" applyFill="1" applyBorder="1" applyAlignment="1">
      <alignment vertical="center" wrapText="1"/>
    </xf>
    <xf numFmtId="0" fontId="15" fillId="4" borderId="24" xfId="0" applyFont="1" applyFill="1" applyBorder="1" applyAlignment="1">
      <alignment vertical="center" wrapText="1"/>
    </xf>
    <xf numFmtId="0" fontId="15" fillId="3" borderId="26" xfId="0" applyFont="1" applyFill="1" applyBorder="1" applyAlignment="1">
      <alignment vertical="center" wrapText="1"/>
    </xf>
    <xf numFmtId="9" fontId="2" fillId="2" borderId="24" xfId="4" applyFont="1" applyFill="1" applyBorder="1" applyAlignment="1">
      <alignment horizontal="center" vertical="center"/>
    </xf>
    <xf numFmtId="9" fontId="2" fillId="4" borderId="25" xfId="4" applyFont="1" applyFill="1" applyBorder="1" applyAlignment="1">
      <alignment horizontal="center" vertical="center"/>
    </xf>
    <xf numFmtId="9" fontId="10" fillId="4" borderId="24" xfId="4" applyFont="1" applyFill="1" applyBorder="1" applyAlignment="1">
      <alignment horizontal="center" vertical="center"/>
    </xf>
    <xf numFmtId="9" fontId="10" fillId="4" borderId="25" xfId="4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9" fontId="3" fillId="2" borderId="28" xfId="4" applyFont="1" applyFill="1" applyBorder="1" applyAlignment="1">
      <alignment horizontal="center" vertical="center"/>
    </xf>
    <xf numFmtId="165" fontId="3" fillId="2" borderId="28" xfId="4" applyNumberFormat="1" applyFont="1" applyFill="1" applyBorder="1" applyAlignment="1">
      <alignment horizontal="center" vertical="center"/>
    </xf>
    <xf numFmtId="9" fontId="3" fillId="4" borderId="27" xfId="4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vertical="center" wrapText="1"/>
    </xf>
    <xf numFmtId="0" fontId="14" fillId="2" borderId="4" xfId="1" quotePrefix="1" applyFont="1" applyFill="1" applyBorder="1" applyAlignment="1">
      <alignment horizontal="center" vertical="center" wrapText="1"/>
    </xf>
    <xf numFmtId="9" fontId="3" fillId="2" borderId="4" xfId="4" applyFont="1" applyFill="1" applyBorder="1" applyAlignment="1">
      <alignment horizontal="center" vertical="center"/>
    </xf>
    <xf numFmtId="49" fontId="8" fillId="2" borderId="12" xfId="1" quotePrefix="1" applyNumberFormat="1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9" fontId="3" fillId="4" borderId="4" xfId="4" applyFont="1" applyFill="1" applyBorder="1" applyAlignment="1">
      <alignment horizontal="center" vertical="center"/>
    </xf>
    <xf numFmtId="9" fontId="3" fillId="0" borderId="0" xfId="1" applyNumberFormat="1" applyFont="1" applyAlignment="1">
      <alignment vertical="center"/>
    </xf>
    <xf numFmtId="0" fontId="2" fillId="2" borderId="4" xfId="1" applyFont="1" applyFill="1" applyBorder="1" applyAlignment="1">
      <alignment vertical="center" wrapText="1"/>
    </xf>
    <xf numFmtId="2" fontId="2" fillId="2" borderId="4" xfId="1" applyNumberFormat="1" applyFont="1" applyFill="1" applyBorder="1" applyAlignment="1">
      <alignment vertical="center" wrapText="1"/>
    </xf>
    <xf numFmtId="0" fontId="6" fillId="2" borderId="37" xfId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left" vertical="center" wrapText="1" indent="3"/>
    </xf>
    <xf numFmtId="0" fontId="2" fillId="4" borderId="24" xfId="2" applyFont="1" applyFill="1" applyBorder="1" applyAlignment="1">
      <alignment horizontal="left" vertical="center" wrapText="1" indent="3"/>
    </xf>
    <xf numFmtId="0" fontId="2" fillId="3" borderId="26" xfId="2" applyFont="1" applyFill="1" applyBorder="1" applyAlignment="1">
      <alignment horizontal="left" vertical="center" wrapText="1" indent="3"/>
    </xf>
    <xf numFmtId="0" fontId="2" fillId="4" borderId="26" xfId="2" applyFont="1" applyFill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49" fontId="28" fillId="2" borderId="4" xfId="1" quotePrefix="1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left" vertical="center"/>
    </xf>
    <xf numFmtId="49" fontId="8" fillId="0" borderId="30" xfId="1" applyNumberFormat="1" applyFont="1" applyFill="1" applyBorder="1" applyAlignment="1">
      <alignment horizontal="left" vertical="center"/>
    </xf>
    <xf numFmtId="4" fontId="3" fillId="3" borderId="24" xfId="4" applyNumberFormat="1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>
      <alignment vertical="center" wrapText="1"/>
    </xf>
    <xf numFmtId="4" fontId="3" fillId="3" borderId="22" xfId="4" applyNumberFormat="1" applyFont="1" applyFill="1" applyBorder="1" applyAlignment="1">
      <alignment horizontal="right" vertical="center"/>
    </xf>
    <xf numFmtId="4" fontId="3" fillId="3" borderId="24" xfId="4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4" borderId="24" xfId="0" applyNumberFormat="1" applyFont="1" applyFill="1" applyBorder="1" applyAlignment="1">
      <alignment horizontal="right" vertical="center" wrapText="1"/>
    </xf>
    <xf numFmtId="4" fontId="3" fillId="4" borderId="24" xfId="4" applyNumberFormat="1" applyFont="1" applyFill="1" applyBorder="1" applyAlignment="1">
      <alignment horizontal="right" vertical="center"/>
    </xf>
    <xf numFmtId="49" fontId="8" fillId="4" borderId="30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2" fillId="4" borderId="4" xfId="1" applyFont="1" applyFill="1" applyBorder="1" applyAlignment="1">
      <alignment horizontal="left" vertical="center" wrapText="1" indent="1"/>
    </xf>
    <xf numFmtId="49" fontId="8" fillId="4" borderId="30" xfId="1" applyNumberFormat="1" applyFont="1" applyFill="1" applyBorder="1" applyAlignment="1">
      <alignment horizontal="left" vertical="center"/>
    </xf>
    <xf numFmtId="9" fontId="2" fillId="4" borderId="24" xfId="4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left" vertical="center" wrapText="1" indent="2"/>
    </xf>
    <xf numFmtId="2" fontId="2" fillId="4" borderId="30" xfId="1" applyNumberFormat="1" applyFont="1" applyFill="1" applyBorder="1" applyAlignment="1">
      <alignment horizontal="left" vertical="center" wrapText="1" indent="1"/>
    </xf>
    <xf numFmtId="2" fontId="2" fillId="4" borderId="4" xfId="1" applyNumberFormat="1" applyFont="1" applyFill="1" applyBorder="1" applyAlignment="1">
      <alignment horizontal="left" vertical="center" wrapText="1" indent="1"/>
    </xf>
    <xf numFmtId="0" fontId="3" fillId="4" borderId="4" xfId="1" applyFont="1" applyFill="1" applyBorder="1" applyAlignment="1">
      <alignment vertical="center"/>
    </xf>
    <xf numFmtId="2" fontId="2" fillId="4" borderId="4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 wrapText="1" indent="2"/>
    </xf>
    <xf numFmtId="2" fontId="2" fillId="0" borderId="30" xfId="1" applyNumberFormat="1" applyFont="1" applyBorder="1" applyAlignment="1">
      <alignment horizontal="left" vertical="center" wrapText="1" indent="1"/>
    </xf>
    <xf numFmtId="2" fontId="2" fillId="0" borderId="4" xfId="1" applyNumberFormat="1" applyFont="1" applyBorder="1" applyAlignment="1">
      <alignment horizontal="left" vertical="center" wrapText="1" indent="1"/>
    </xf>
    <xf numFmtId="2" fontId="2" fillId="0" borderId="4" xfId="1" applyNumberFormat="1" applyFont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right" vertical="center" wrapText="1"/>
    </xf>
    <xf numFmtId="49" fontId="3" fillId="4" borderId="11" xfId="1" applyNumberFormat="1" applyFont="1" applyFill="1" applyBorder="1" applyAlignment="1">
      <alignment vertical="center"/>
    </xf>
    <xf numFmtId="0" fontId="6" fillId="4" borderId="4" xfId="1" applyFont="1" applyFill="1" applyBorder="1" applyAlignment="1">
      <alignment horizontal="left" vertical="center" wrapText="1" indent="1"/>
    </xf>
    <xf numFmtId="2" fontId="2" fillId="3" borderId="4" xfId="1" applyNumberFormat="1" applyFont="1" applyFill="1" applyBorder="1" applyAlignment="1">
      <alignment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29" fillId="3" borderId="4" xfId="1" applyFont="1" applyFill="1" applyBorder="1" applyAlignment="1">
      <alignment horizontal="left" vertical="center" wrapText="1" indent="1"/>
    </xf>
    <xf numFmtId="2" fontId="2" fillId="0" borderId="30" xfId="1" applyNumberFormat="1" applyFont="1" applyBorder="1" applyAlignment="1">
      <alignment horizontal="right" vertical="center" wrapText="1" indent="1"/>
    </xf>
    <xf numFmtId="2" fontId="2" fillId="0" borderId="4" xfId="1" applyNumberFormat="1" applyFont="1" applyBorder="1" applyAlignment="1">
      <alignment horizontal="right" vertical="center" wrapText="1" indent="1"/>
    </xf>
    <xf numFmtId="2" fontId="2" fillId="4" borderId="4" xfId="1" applyNumberFormat="1" applyFont="1" applyFill="1" applyBorder="1" applyAlignment="1">
      <alignment vertical="center" wrapText="1"/>
    </xf>
    <xf numFmtId="166" fontId="2" fillId="3" borderId="4" xfId="1" applyNumberFormat="1" applyFont="1" applyFill="1" applyBorder="1" applyAlignment="1">
      <alignment vertical="center" wrapText="1"/>
    </xf>
    <xf numFmtId="10" fontId="3" fillId="0" borderId="15" xfId="1" applyNumberFormat="1" applyFont="1" applyBorder="1" applyAlignment="1">
      <alignment vertical="center"/>
    </xf>
    <xf numFmtId="166" fontId="2" fillId="4" borderId="4" xfId="1" applyNumberFormat="1" applyFont="1" applyFill="1" applyBorder="1" applyAlignment="1">
      <alignment vertical="center" wrapText="1"/>
    </xf>
    <xf numFmtId="0" fontId="3" fillId="4" borderId="11" xfId="1" applyFont="1" applyFill="1" applyBorder="1" applyAlignment="1">
      <alignment vertical="center"/>
    </xf>
    <xf numFmtId="2" fontId="7" fillId="3" borderId="33" xfId="1" quotePrefix="1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right" vertical="center" wrapText="1"/>
    </xf>
    <xf numFmtId="4" fontId="3" fillId="0" borderId="24" xfId="4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vertical="center" wrapText="1"/>
    </xf>
    <xf numFmtId="4" fontId="3" fillId="0" borderId="24" xfId="4" applyNumberFormat="1" applyFont="1" applyFill="1" applyBorder="1" applyAlignment="1">
      <alignment horizontal="center" vertical="center"/>
    </xf>
    <xf numFmtId="9" fontId="2" fillId="0" borderId="25" xfId="0" applyNumberFormat="1" applyFont="1" applyFill="1" applyBorder="1" applyAlignment="1">
      <alignment horizontal="center" vertical="center" wrapText="1"/>
    </xf>
    <xf numFmtId="9" fontId="2" fillId="0" borderId="24" xfId="0" applyNumberFormat="1" applyFont="1" applyFill="1" applyBorder="1" applyAlignment="1">
      <alignment horizontal="center" vertical="center" wrapText="1"/>
    </xf>
    <xf numFmtId="2" fontId="2" fillId="0" borderId="30" xfId="1" applyNumberFormat="1" applyFont="1" applyFill="1" applyBorder="1" applyAlignment="1">
      <alignment horizontal="left" vertical="center" wrapText="1" indent="1"/>
    </xf>
    <xf numFmtId="2" fontId="2" fillId="0" borderId="30" xfId="1" applyNumberFormat="1" applyFont="1" applyFill="1" applyBorder="1" applyAlignment="1">
      <alignment horizontal="right" vertical="center" wrapText="1" indent="1"/>
    </xf>
    <xf numFmtId="9" fontId="3" fillId="0" borderId="4" xfId="4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 indent="3"/>
    </xf>
    <xf numFmtId="0" fontId="15" fillId="3" borderId="4" xfId="1" applyFont="1" applyFill="1" applyBorder="1" applyAlignment="1">
      <alignment horizontal="left" vertical="center" wrapText="1" indent="3"/>
    </xf>
    <xf numFmtId="0" fontId="15" fillId="3" borderId="4" xfId="1" applyFont="1" applyFill="1" applyBorder="1" applyAlignment="1">
      <alignment horizontal="left" vertical="center" wrapText="1" indent="1"/>
    </xf>
    <xf numFmtId="0" fontId="15" fillId="4" borderId="4" xfId="1" applyFont="1" applyFill="1" applyBorder="1" applyAlignment="1">
      <alignment horizontal="left" vertical="center" wrapText="1" indent="1"/>
    </xf>
    <xf numFmtId="0" fontId="15" fillId="4" borderId="4" xfId="1" applyFont="1" applyFill="1" applyBorder="1" applyAlignment="1">
      <alignment horizontal="left" vertical="center" wrapText="1" indent="3"/>
    </xf>
    <xf numFmtId="0" fontId="15" fillId="4" borderId="4" xfId="2" applyFont="1" applyFill="1" applyBorder="1" applyAlignment="1" applyProtection="1">
      <alignment horizontal="left" vertical="center" wrapText="1" indent="1"/>
    </xf>
    <xf numFmtId="0" fontId="30" fillId="3" borderId="4" xfId="0" applyFont="1" applyFill="1" applyBorder="1" applyAlignment="1">
      <alignment vertical="center" wrapText="1"/>
    </xf>
    <xf numFmtId="0" fontId="15" fillId="3" borderId="4" xfId="2" applyFont="1" applyFill="1" applyBorder="1" applyAlignment="1" applyProtection="1">
      <alignment horizontal="left" vertical="center" wrapText="1" indent="1"/>
    </xf>
    <xf numFmtId="9" fontId="30" fillId="3" borderId="4" xfId="4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 wrapText="1" indent="5"/>
    </xf>
    <xf numFmtId="0" fontId="15" fillId="3" borderId="4" xfId="2" applyFont="1" applyFill="1" applyBorder="1" applyAlignment="1" applyProtection="1">
      <alignment horizontal="left" vertical="center" wrapText="1" indent="5"/>
    </xf>
    <xf numFmtId="0" fontId="30" fillId="0" borderId="4" xfId="1" applyFont="1" applyBorder="1" applyAlignment="1">
      <alignment horizontal="left" vertical="center" wrapText="1"/>
    </xf>
    <xf numFmtId="0" fontId="15" fillId="4" borderId="4" xfId="2" applyFont="1" applyFill="1" applyBorder="1" applyAlignment="1">
      <alignment horizontal="left" vertical="center" wrapText="1" indent="3"/>
    </xf>
    <xf numFmtId="0" fontId="15" fillId="0" borderId="4" xfId="2" applyFont="1" applyBorder="1" applyAlignment="1">
      <alignment horizontal="left" vertical="center" wrapText="1" indent="3"/>
    </xf>
    <xf numFmtId="0" fontId="30" fillId="3" borderId="4" xfId="2" applyFont="1" applyFill="1" applyBorder="1" applyAlignment="1" applyProtection="1">
      <alignment horizontal="left" vertical="center" wrapText="1"/>
    </xf>
    <xf numFmtId="0" fontId="15" fillId="0" borderId="4" xfId="2" applyFont="1" applyFill="1" applyBorder="1" applyAlignment="1" applyProtection="1">
      <alignment horizontal="left" vertical="center" wrapText="1" indent="1"/>
    </xf>
    <xf numFmtId="0" fontId="30" fillId="4" borderId="4" xfId="2" applyFont="1" applyFill="1" applyBorder="1" applyAlignment="1" applyProtection="1">
      <alignment horizontal="left" vertical="center" wrapText="1"/>
    </xf>
    <xf numFmtId="0" fontId="30" fillId="3" borderId="4" xfId="1" applyFont="1" applyFill="1" applyBorder="1" applyAlignment="1">
      <alignment horizontal="left" vertical="center" wrapText="1"/>
    </xf>
    <xf numFmtId="0" fontId="15" fillId="4" borderId="4" xfId="0" applyFont="1" applyFill="1" applyBorder="1" applyAlignment="1" applyProtection="1">
      <alignment horizontal="left" vertical="center" wrapText="1" indent="1"/>
    </xf>
    <xf numFmtId="0" fontId="15" fillId="7" borderId="4" xfId="2" applyFont="1" applyFill="1" applyBorder="1" applyAlignment="1" applyProtection="1">
      <alignment horizontal="left" vertical="center" wrapText="1" indent="1"/>
    </xf>
    <xf numFmtId="0" fontId="15" fillId="7" borderId="19" xfId="2" applyFont="1" applyFill="1" applyBorder="1" applyAlignment="1" applyProtection="1">
      <alignment horizontal="left" vertical="center" wrapText="1" indent="1"/>
    </xf>
    <xf numFmtId="0" fontId="2" fillId="3" borderId="4" xfId="1" applyFont="1" applyFill="1" applyBorder="1" applyAlignment="1">
      <alignment horizontal="left" vertical="center" wrapText="1" indent="3"/>
    </xf>
    <xf numFmtId="0" fontId="2" fillId="3" borderId="4" xfId="1" applyFont="1" applyFill="1" applyBorder="1" applyAlignment="1">
      <alignment horizontal="left" vertical="center" wrapText="1" indent="5"/>
    </xf>
    <xf numFmtId="0" fontId="6" fillId="4" borderId="4" xfId="0" applyFont="1" applyFill="1" applyBorder="1" applyAlignment="1" applyProtection="1">
      <alignment horizontal="left" vertical="center" wrapText="1"/>
    </xf>
    <xf numFmtId="0" fontId="2" fillId="7" borderId="19" xfId="2" applyFont="1" applyFill="1" applyBorder="1" applyAlignment="1" applyProtection="1">
      <alignment horizontal="left" vertical="center" wrapText="1" indent="1"/>
    </xf>
    <xf numFmtId="0" fontId="2" fillId="4" borderId="4" xfId="1" applyFont="1" applyFill="1" applyBorder="1" applyAlignment="1">
      <alignment horizontal="left" vertical="center" wrapText="1" indent="3"/>
    </xf>
    <xf numFmtId="0" fontId="2" fillId="4" borderId="4" xfId="2" applyFont="1" applyFill="1" applyBorder="1" applyAlignment="1">
      <alignment horizontal="left" vertical="center" wrapText="1" indent="3"/>
    </xf>
    <xf numFmtId="0" fontId="2" fillId="0" borderId="4" xfId="2" applyFont="1" applyBorder="1" applyAlignment="1">
      <alignment horizontal="left" vertical="center" wrapText="1" indent="3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31" fillId="0" borderId="0" xfId="5" applyFont="1" applyBorder="1" applyAlignment="1">
      <alignment horizontal="left" vertical="center"/>
    </xf>
    <xf numFmtId="0" fontId="32" fillId="0" borderId="0" xfId="5" applyFont="1" applyBorder="1" applyAlignment="1">
      <alignment horizontal="left" vertical="center"/>
    </xf>
    <xf numFmtId="0" fontId="33" fillId="0" borderId="0" xfId="5" applyFont="1" applyBorder="1" applyAlignment="1">
      <alignment horizontal="left" vertical="center"/>
    </xf>
    <xf numFmtId="0" fontId="34" fillId="0" borderId="4" xfId="7" applyFont="1" applyBorder="1" applyAlignment="1" applyProtection="1">
      <alignment horizontal="center" vertical="center" wrapText="1"/>
    </xf>
    <xf numFmtId="0" fontId="33" fillId="3" borderId="4" xfId="5" applyFont="1" applyFill="1" applyBorder="1" applyAlignment="1" applyProtection="1">
      <alignment horizontal="left" vertical="center" wrapText="1"/>
    </xf>
    <xf numFmtId="0" fontId="14" fillId="2" borderId="11" xfId="1" quotePrefix="1" applyFont="1" applyFill="1" applyBorder="1" applyAlignment="1">
      <alignment horizontal="center" vertical="center" wrapText="1"/>
    </xf>
    <xf numFmtId="49" fontId="8" fillId="2" borderId="39" xfId="1" quotePrefix="1" applyNumberFormat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center" vertical="center" wrapText="1"/>
    </xf>
    <xf numFmtId="49" fontId="8" fillId="2" borderId="12" xfId="0" quotePrefix="1" applyNumberFormat="1" applyFont="1" applyFill="1" applyBorder="1" applyAlignment="1">
      <alignment horizontal="left" vertical="center"/>
    </xf>
    <xf numFmtId="0" fontId="3" fillId="0" borderId="40" xfId="1" applyFont="1" applyFill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3" borderId="11" xfId="1" applyNumberFormat="1" applyFont="1" applyFill="1" applyBorder="1" applyAlignment="1">
      <alignment vertical="center"/>
    </xf>
    <xf numFmtId="49" fontId="8" fillId="2" borderId="39" xfId="0" quotePrefix="1" applyNumberFormat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 wrapText="1" indent="1"/>
    </xf>
    <xf numFmtId="2" fontId="2" fillId="0" borderId="41" xfId="1" applyNumberFormat="1" applyFont="1" applyFill="1" applyBorder="1" applyAlignment="1">
      <alignment horizontal="left" vertical="center" wrapText="1" indent="1"/>
    </xf>
    <xf numFmtId="2" fontId="2" fillId="0" borderId="41" xfId="1" applyNumberFormat="1" applyFont="1" applyBorder="1" applyAlignment="1">
      <alignment horizontal="left" vertical="center" wrapText="1" indent="1"/>
    </xf>
    <xf numFmtId="9" fontId="3" fillId="2" borderId="14" xfId="4" applyFont="1" applyFill="1" applyBorder="1" applyAlignment="1">
      <alignment horizontal="center" vertical="center"/>
    </xf>
    <xf numFmtId="9" fontId="3" fillId="4" borderId="14" xfId="4" applyFont="1" applyFill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49" fontId="28" fillId="2" borderId="11" xfId="1" quotePrefix="1" applyNumberFormat="1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49" fontId="8" fillId="0" borderId="41" xfId="0" applyNumberFormat="1" applyFont="1" applyFill="1" applyBorder="1" applyAlignment="1">
      <alignment horizontal="left" vertical="center"/>
    </xf>
    <xf numFmtId="0" fontId="2" fillId="7" borderId="14" xfId="2" applyFont="1" applyFill="1" applyBorder="1" applyAlignment="1" applyProtection="1">
      <alignment horizontal="left" vertical="center" wrapText="1" indent="1"/>
    </xf>
    <xf numFmtId="0" fontId="2" fillId="3" borderId="47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9" fontId="3" fillId="4" borderId="47" xfId="4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vertical="center" wrapText="1"/>
    </xf>
    <xf numFmtId="0" fontId="28" fillId="2" borderId="51" xfId="5" applyFont="1" applyFill="1" applyBorder="1" applyAlignment="1" applyProtection="1">
      <alignment horizontal="center" vertical="center" wrapText="1"/>
    </xf>
    <xf numFmtId="0" fontId="28" fillId="2" borderId="7" xfId="5" applyFont="1" applyFill="1" applyBorder="1" applyAlignment="1" applyProtection="1">
      <alignment horizontal="center" vertical="center" wrapText="1"/>
    </xf>
    <xf numFmtId="0" fontId="28" fillId="2" borderId="7" xfId="5" applyFont="1" applyFill="1" applyBorder="1" applyAlignment="1" applyProtection="1">
      <alignment horizontal="center" vertical="center"/>
    </xf>
    <xf numFmtId="0" fontId="28" fillId="2" borderId="8" xfId="5" applyFont="1" applyFill="1" applyBorder="1" applyAlignment="1" applyProtection="1">
      <alignment horizontal="center" vertical="center"/>
    </xf>
    <xf numFmtId="0" fontId="33" fillId="0" borderId="12" xfId="5" applyFont="1" applyBorder="1" applyAlignment="1" applyProtection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33" fillId="0" borderId="39" xfId="5" applyFont="1" applyBorder="1" applyAlignment="1" applyProtection="1">
      <alignment horizontal="center" vertical="center" wrapText="1"/>
    </xf>
    <xf numFmtId="0" fontId="34" fillId="0" borderId="14" xfId="7" applyFont="1" applyBorder="1" applyAlignment="1" applyProtection="1">
      <alignment horizontal="center" vertical="center" wrapText="1"/>
    </xf>
    <xf numFmtId="0" fontId="33" fillId="3" borderId="14" xfId="5" applyFont="1" applyFill="1" applyBorder="1" applyAlignment="1" applyProtection="1">
      <alignment horizontal="left" vertical="center" wrapText="1"/>
    </xf>
    <xf numFmtId="0" fontId="35" fillId="0" borderId="15" xfId="0" applyFont="1" applyBorder="1" applyAlignment="1" applyProtection="1">
      <alignment vertical="center" wrapText="1"/>
      <protection locked="0"/>
    </xf>
    <xf numFmtId="0" fontId="37" fillId="0" borderId="0" xfId="0" applyFont="1"/>
    <xf numFmtId="0" fontId="33" fillId="0" borderId="0" xfId="5" applyFont="1" applyAlignment="1">
      <alignment horizontal="center" vertical="center"/>
    </xf>
    <xf numFmtId="0" fontId="33" fillId="0" borderId="0" xfId="5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0">
    <cellStyle name="Good 2" xfId="8" xr:uid="{58F8AF67-7452-4AB8-BE0F-D695A22A75CE}"/>
    <cellStyle name="greyed" xfId="10" xr:uid="{1D33C822-F51C-4718-A37D-04DD3C194593}"/>
    <cellStyle name="Heading 2 2" xfId="11" xr:uid="{0D3374C1-4F98-461F-8AFC-F1FD2641D689}"/>
    <cellStyle name="HeadingTable" xfId="3" xr:uid="{00000000-0005-0000-0000-000000000000}"/>
    <cellStyle name="HeadingTable 2" xfId="6" xr:uid="{742F72D3-2878-4933-AA05-08286E53004A}"/>
    <cellStyle name="Hyperlink" xfId="7" builtinId="8"/>
    <cellStyle name="Normal" xfId="0" builtinId="0"/>
    <cellStyle name="Normal 2" xfId="9" xr:uid="{682168CE-ECF5-44F7-BA56-706D1701B9F7}"/>
    <cellStyle name="Normal 2 2 2" xfId="5" xr:uid="{00000000-0005-0000-0000-000002000000}"/>
    <cellStyle name="Normal 8 2" xfId="19" xr:uid="{021A2CA8-0C88-4485-B91A-6A9A457B8CBB}"/>
    <cellStyle name="Normal_Assets Final" xfId="1" xr:uid="{00000000-0005-0000-0000-000003000000}"/>
    <cellStyle name="Normal_Inflows" xfId="2" xr:uid="{00000000-0005-0000-0000-000004000000}"/>
    <cellStyle name="Normalno 2" xfId="17" xr:uid="{057FD0A3-2454-426D-B1FA-DA419C5A6E34}"/>
    <cellStyle name="Obično 2" xfId="14" xr:uid="{4D8CB791-FB6F-49BA-AEC5-D82EDA861146}"/>
    <cellStyle name="Obično 3" xfId="15" xr:uid="{CE8911B8-6AB0-4DCD-B4AB-165D1445C052}"/>
    <cellStyle name="Obično_standardizirani pristup_izvješće  RV 01.02.2008." xfId="18" xr:uid="{EF8B6F33-8ADD-4A90-AA21-97F82020BD04}"/>
    <cellStyle name="Percent" xfId="4" builtinId="5"/>
    <cellStyle name="showExposure" xfId="12" xr:uid="{0816EB8C-D5A2-41E5-BFC6-FF0C7A1E38B1}"/>
    <cellStyle name="showSelection" xfId="13" xr:uid="{D21FDD02-F0B7-48E0-B55D-03CD09259BC6}"/>
    <cellStyle name="Standard 4" xfId="16" xr:uid="{B43C9C36-E09A-4A95-A0B5-65AA9CA5A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2"/>
  <sheetViews>
    <sheetView showGridLines="0" tabSelected="1" zoomScaleNormal="100" workbookViewId="0">
      <selection activeCell="D16" sqref="D16"/>
    </sheetView>
  </sheetViews>
  <sheetFormatPr defaultColWidth="5.140625" defaultRowHeight="11.25" x14ac:dyDescent="0.25"/>
  <cols>
    <col min="1" max="1" width="5.140625" style="182"/>
    <col min="2" max="2" width="10.5703125" style="182" customWidth="1"/>
    <col min="3" max="3" width="10.7109375" style="182" customWidth="1"/>
    <col min="4" max="4" width="59.7109375" style="182" customWidth="1"/>
    <col min="5" max="5" width="63.140625" style="182" customWidth="1"/>
    <col min="6" max="16384" width="5.140625" style="182"/>
  </cols>
  <sheetData>
    <row r="2" spans="2:5" s="181" customFormat="1" x14ac:dyDescent="0.25">
      <c r="B2" s="180" t="s">
        <v>266</v>
      </c>
    </row>
    <row r="3" spans="2:5" ht="12" thickBot="1" x14ac:dyDescent="0.3"/>
    <row r="4" spans="2:5" ht="25.5" customHeight="1" x14ac:dyDescent="0.25">
      <c r="B4" s="219" t="s">
        <v>268</v>
      </c>
      <c r="C4" s="220" t="s">
        <v>267</v>
      </c>
      <c r="D4" s="221" t="s">
        <v>273</v>
      </c>
      <c r="E4" s="222" t="s">
        <v>269</v>
      </c>
    </row>
    <row r="5" spans="2:5" ht="45" x14ac:dyDescent="0.25">
      <c r="B5" s="223">
        <v>1</v>
      </c>
      <c r="C5" s="183" t="s">
        <v>109</v>
      </c>
      <c r="D5" s="184" t="s">
        <v>271</v>
      </c>
      <c r="E5" s="224" t="s">
        <v>387</v>
      </c>
    </row>
    <row r="6" spans="2:5" ht="45" x14ac:dyDescent="0.25">
      <c r="B6" s="223">
        <v>2</v>
      </c>
      <c r="C6" s="183" t="s">
        <v>110</v>
      </c>
      <c r="D6" s="184" t="s">
        <v>272</v>
      </c>
      <c r="E6" s="224" t="s">
        <v>387</v>
      </c>
    </row>
    <row r="7" spans="2:5" ht="45.75" thickBot="1" x14ac:dyDescent="0.3">
      <c r="B7" s="225">
        <v>3</v>
      </c>
      <c r="C7" s="226" t="s">
        <v>111</v>
      </c>
      <c r="D7" s="227" t="s">
        <v>274</v>
      </c>
      <c r="E7" s="228" t="s">
        <v>387</v>
      </c>
    </row>
    <row r="11" spans="2:5" x14ac:dyDescent="0.15">
      <c r="B11" s="229"/>
      <c r="C11" s="230"/>
      <c r="D11" s="231"/>
    </row>
    <row r="12" spans="2:5" x14ac:dyDescent="0.25">
      <c r="B12" s="230"/>
      <c r="C12" s="231"/>
      <c r="D12" s="231"/>
    </row>
  </sheetData>
  <hyperlinks>
    <hyperlink ref="C5" location="'72'!A1" display="C 72.00" xr:uid="{00000000-0004-0000-0000-000000000000}"/>
    <hyperlink ref="C6" location="'73'!A1" display="C 73.00" xr:uid="{00000000-0004-0000-0000-000001000000}"/>
    <hyperlink ref="C7" location="'74'!A1" display="C 74.00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118"/>
  <sheetViews>
    <sheetView showGridLines="0" zoomScale="68" zoomScaleNormal="68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4" sqref="E4"/>
    </sheetView>
  </sheetViews>
  <sheetFormatPr defaultColWidth="11.42578125" defaultRowHeight="14.25" x14ac:dyDescent="0.25"/>
  <cols>
    <col min="1" max="1" width="3.28515625" style="36" customWidth="1"/>
    <col min="2" max="2" width="10.5703125" style="35" customWidth="1"/>
    <col min="3" max="3" width="9.28515625" style="35" customWidth="1"/>
    <col min="4" max="4" width="89.42578125" style="36" customWidth="1"/>
    <col min="5" max="16" width="20.7109375" style="36" customWidth="1"/>
    <col min="17" max="17" width="19.28515625" style="36" customWidth="1"/>
    <col min="18" max="16384" width="11.42578125" style="36"/>
  </cols>
  <sheetData>
    <row r="1" spans="2:17" ht="15.75" customHeight="1" thickBot="1" x14ac:dyDescent="0.3"/>
    <row r="2" spans="2:17" ht="25.5" customHeight="1" thickBot="1" x14ac:dyDescent="0.3">
      <c r="B2" s="234" t="s">
        <v>275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</row>
    <row r="3" spans="2:17" ht="25.5" customHeight="1" x14ac:dyDescent="0.25">
      <c r="B3" s="37"/>
      <c r="C3" s="37"/>
      <c r="D3" s="37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7" ht="15.75" customHeight="1" x14ac:dyDescent="0.25">
      <c r="B4" s="37"/>
      <c r="C4" s="37"/>
      <c r="D4" s="6" t="s">
        <v>276</v>
      </c>
      <c r="E4" s="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7" ht="25.5" customHeight="1" thickBot="1" x14ac:dyDescent="0.3">
      <c r="B5" s="37"/>
      <c r="C5" s="37"/>
      <c r="D5" s="41"/>
      <c r="E5" s="37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7" ht="25.5" customHeight="1" x14ac:dyDescent="0.25">
      <c r="B6" s="240"/>
      <c r="C6" s="241"/>
      <c r="D6" s="242"/>
      <c r="E6" s="249" t="s">
        <v>279</v>
      </c>
      <c r="F6" s="250"/>
      <c r="G6" s="250"/>
      <c r="H6" s="250"/>
      <c r="I6" s="249" t="s">
        <v>289</v>
      </c>
      <c r="J6" s="250"/>
      <c r="K6" s="250"/>
      <c r="L6" s="250"/>
      <c r="M6" s="249" t="s">
        <v>290</v>
      </c>
      <c r="N6" s="250"/>
      <c r="O6" s="250"/>
      <c r="P6" s="250"/>
      <c r="Q6" s="232" t="s">
        <v>270</v>
      </c>
    </row>
    <row r="7" spans="2:17" s="42" customFormat="1" ht="30" customHeight="1" x14ac:dyDescent="0.25">
      <c r="B7" s="243"/>
      <c r="C7" s="244"/>
      <c r="D7" s="245"/>
      <c r="E7" s="237" t="s">
        <v>332</v>
      </c>
      <c r="F7" s="238"/>
      <c r="G7" s="238"/>
      <c r="H7" s="239" t="s">
        <v>284</v>
      </c>
      <c r="I7" s="237" t="s">
        <v>332</v>
      </c>
      <c r="J7" s="238"/>
      <c r="K7" s="238"/>
      <c r="L7" s="239" t="s">
        <v>284</v>
      </c>
      <c r="M7" s="237" t="s">
        <v>332</v>
      </c>
      <c r="N7" s="238"/>
      <c r="O7" s="238"/>
      <c r="P7" s="239" t="s">
        <v>284</v>
      </c>
      <c r="Q7" s="233"/>
    </row>
    <row r="8" spans="2:17" ht="61.5" customHeight="1" x14ac:dyDescent="0.25">
      <c r="B8" s="246"/>
      <c r="C8" s="247"/>
      <c r="D8" s="248"/>
      <c r="E8" s="88" t="s">
        <v>280</v>
      </c>
      <c r="F8" s="88" t="s">
        <v>281</v>
      </c>
      <c r="G8" s="88" t="s">
        <v>282</v>
      </c>
      <c r="H8" s="238"/>
      <c r="I8" s="88" t="s">
        <v>280</v>
      </c>
      <c r="J8" s="88" t="s">
        <v>281</v>
      </c>
      <c r="K8" s="88" t="s">
        <v>282</v>
      </c>
      <c r="L8" s="238"/>
      <c r="M8" s="88" t="s">
        <v>280</v>
      </c>
      <c r="N8" s="88" t="s">
        <v>281</v>
      </c>
      <c r="O8" s="88" t="s">
        <v>282</v>
      </c>
      <c r="P8" s="238"/>
      <c r="Q8" s="233"/>
    </row>
    <row r="9" spans="2:17" s="34" customFormat="1" ht="24.95" customHeight="1" x14ac:dyDescent="0.25">
      <c r="B9" s="204" t="s">
        <v>277</v>
      </c>
      <c r="C9" s="43" t="s">
        <v>283</v>
      </c>
      <c r="D9" s="77" t="s">
        <v>278</v>
      </c>
      <c r="E9" s="94" t="s">
        <v>112</v>
      </c>
      <c r="F9" s="94" t="s">
        <v>113</v>
      </c>
      <c r="G9" s="94" t="s">
        <v>114</v>
      </c>
      <c r="H9" s="94" t="s">
        <v>115</v>
      </c>
      <c r="I9" s="94" t="s">
        <v>116</v>
      </c>
      <c r="J9" s="94" t="s">
        <v>117</v>
      </c>
      <c r="K9" s="94" t="s">
        <v>118</v>
      </c>
      <c r="L9" s="94" t="s">
        <v>119</v>
      </c>
      <c r="M9" s="94" t="s">
        <v>120</v>
      </c>
      <c r="N9" s="94" t="s">
        <v>121</v>
      </c>
      <c r="O9" s="94" t="s">
        <v>122</v>
      </c>
      <c r="P9" s="94" t="s">
        <v>123</v>
      </c>
      <c r="Q9" s="205" t="s">
        <v>124</v>
      </c>
    </row>
    <row r="10" spans="2:17" ht="24.95" customHeight="1" x14ac:dyDescent="0.25">
      <c r="B10" s="188" t="s">
        <v>112</v>
      </c>
      <c r="C10" s="95" t="s">
        <v>13</v>
      </c>
      <c r="D10" s="44" t="s">
        <v>271</v>
      </c>
      <c r="E10" s="99">
        <f>+E11+E65+E71+E94+E101+E106+E113</f>
        <v>0</v>
      </c>
      <c r="F10" s="99">
        <f>+F11+F65+F71+F94+F101+F106+F113</f>
        <v>0</v>
      </c>
      <c r="G10" s="99">
        <f>+G11+G65+G71+G94+G101+G106+G113</f>
        <v>0</v>
      </c>
      <c r="H10" s="99">
        <f>H11+H17</f>
        <v>0</v>
      </c>
      <c r="I10" s="46"/>
      <c r="J10" s="46"/>
      <c r="K10" s="46"/>
      <c r="L10" s="47"/>
      <c r="M10" s="48"/>
      <c r="N10" s="49"/>
      <c r="O10" s="49"/>
      <c r="P10" s="45"/>
      <c r="Q10" s="206">
        <f>+Q11+Q17+Q65+Q71+Q94+Q101+Q106+Q113</f>
        <v>0</v>
      </c>
    </row>
    <row r="11" spans="2:17" ht="24.95" customHeight="1" x14ac:dyDescent="0.25">
      <c r="B11" s="188" t="s">
        <v>113</v>
      </c>
      <c r="C11" s="95" t="s">
        <v>0</v>
      </c>
      <c r="D11" s="44" t="s">
        <v>285</v>
      </c>
      <c r="E11" s="99">
        <f>+E12+E16</f>
        <v>0</v>
      </c>
      <c r="F11" s="99">
        <f>+F12+F16</f>
        <v>0</v>
      </c>
      <c r="G11" s="99">
        <f>+G12+G16</f>
        <v>0</v>
      </c>
      <c r="H11" s="99">
        <f>+H12</f>
        <v>0</v>
      </c>
      <c r="I11" s="46"/>
      <c r="J11" s="46"/>
      <c r="K11" s="46"/>
      <c r="L11" s="47"/>
      <c r="M11" s="48"/>
      <c r="N11" s="49"/>
      <c r="O11" s="49"/>
      <c r="P11" s="45"/>
      <c r="Q11" s="207">
        <f>+Q12+Q16</f>
        <v>0</v>
      </c>
    </row>
    <row r="12" spans="2:17" ht="27.6" customHeight="1" x14ac:dyDescent="0.25">
      <c r="B12" s="188" t="s">
        <v>114</v>
      </c>
      <c r="C12" s="95" t="s">
        <v>1</v>
      </c>
      <c r="D12" s="32" t="s">
        <v>373</v>
      </c>
      <c r="E12" s="141">
        <f>+E13</f>
        <v>0</v>
      </c>
      <c r="F12" s="141">
        <f>+F14</f>
        <v>0</v>
      </c>
      <c r="G12" s="141">
        <f>G15</f>
        <v>0</v>
      </c>
      <c r="H12" s="100">
        <f>+H13</f>
        <v>0</v>
      </c>
      <c r="I12" s="50"/>
      <c r="J12" s="50"/>
      <c r="K12" s="50"/>
      <c r="L12" s="51"/>
      <c r="M12" s="52"/>
      <c r="N12" s="53"/>
      <c r="O12" s="53"/>
      <c r="P12" s="54"/>
      <c r="Q12" s="208">
        <f>+Q13+Q14+Q15</f>
        <v>0</v>
      </c>
    </row>
    <row r="13" spans="2:17" ht="24.95" customHeight="1" x14ac:dyDescent="0.25">
      <c r="B13" s="188" t="s">
        <v>115</v>
      </c>
      <c r="C13" s="95" t="s">
        <v>2</v>
      </c>
      <c r="D13" s="149" t="s">
        <v>333</v>
      </c>
      <c r="E13" s="101"/>
      <c r="F13" s="103"/>
      <c r="G13" s="103"/>
      <c r="H13" s="102"/>
      <c r="I13" s="57">
        <v>0</v>
      </c>
      <c r="J13" s="57">
        <v>0</v>
      </c>
      <c r="K13" s="57">
        <v>0</v>
      </c>
      <c r="L13" s="57">
        <v>0</v>
      </c>
      <c r="M13" s="55"/>
      <c r="N13" s="53"/>
      <c r="O13" s="53"/>
      <c r="P13" s="58"/>
      <c r="Q13" s="208">
        <f>+E13*M13+H13*P13</f>
        <v>0</v>
      </c>
    </row>
    <row r="14" spans="2:17" ht="32.450000000000003" customHeight="1" x14ac:dyDescent="0.25">
      <c r="B14" s="188" t="s">
        <v>116</v>
      </c>
      <c r="C14" s="95" t="s">
        <v>14</v>
      </c>
      <c r="D14" s="20" t="s">
        <v>334</v>
      </c>
      <c r="E14" s="140"/>
      <c r="F14" s="102"/>
      <c r="G14" s="103"/>
      <c r="H14" s="103"/>
      <c r="I14" s="57">
        <v>0.5</v>
      </c>
      <c r="J14" s="57">
        <v>0.5</v>
      </c>
      <c r="K14" s="57">
        <v>0.5</v>
      </c>
      <c r="L14" s="50"/>
      <c r="M14" s="52"/>
      <c r="N14" s="56"/>
      <c r="O14" s="53"/>
      <c r="P14" s="54"/>
      <c r="Q14" s="208">
        <f>+F14*N14</f>
        <v>0</v>
      </c>
    </row>
    <row r="15" spans="2:17" ht="30" customHeight="1" x14ac:dyDescent="0.25">
      <c r="B15" s="188" t="s">
        <v>117</v>
      </c>
      <c r="C15" s="95" t="s">
        <v>15</v>
      </c>
      <c r="D15" s="20" t="s">
        <v>335</v>
      </c>
      <c r="E15" s="140"/>
      <c r="F15" s="103"/>
      <c r="G15" s="102"/>
      <c r="H15" s="103"/>
      <c r="I15" s="57">
        <v>1</v>
      </c>
      <c r="J15" s="57">
        <v>1</v>
      </c>
      <c r="K15" s="57">
        <v>1</v>
      </c>
      <c r="L15" s="50"/>
      <c r="M15" s="52"/>
      <c r="N15" s="53"/>
      <c r="O15" s="56"/>
      <c r="P15" s="139"/>
      <c r="Q15" s="207">
        <f>+G15*O15</f>
        <v>0</v>
      </c>
    </row>
    <row r="16" spans="2:17" ht="24.95" customHeight="1" x14ac:dyDescent="0.25">
      <c r="B16" s="188" t="s">
        <v>118</v>
      </c>
      <c r="C16" s="95" t="s">
        <v>16</v>
      </c>
      <c r="D16" s="32" t="s">
        <v>374</v>
      </c>
      <c r="E16" s="101"/>
      <c r="F16" s="102"/>
      <c r="G16" s="102"/>
      <c r="H16" s="104"/>
      <c r="I16" s="57">
        <v>0</v>
      </c>
      <c r="J16" s="57">
        <v>0.5</v>
      </c>
      <c r="K16" s="57">
        <v>1</v>
      </c>
      <c r="L16" s="50"/>
      <c r="M16" s="142"/>
      <c r="N16" s="56"/>
      <c r="O16" s="56"/>
      <c r="P16" s="54"/>
      <c r="Q16" s="207">
        <f>+E16*M16+F16*N16+G16*O16</f>
        <v>0</v>
      </c>
    </row>
    <row r="17" spans="2:17" ht="24.95" customHeight="1" x14ac:dyDescent="0.25">
      <c r="B17" s="188" t="s">
        <v>119</v>
      </c>
      <c r="C17" s="95" t="s">
        <v>3</v>
      </c>
      <c r="D17" s="106" t="s">
        <v>284</v>
      </c>
      <c r="E17" s="50"/>
      <c r="F17" s="50"/>
      <c r="G17" s="50"/>
      <c r="H17" s="141">
        <f>+H18+H22+H26+H30+H34+H38+H46+H50+H58+H61</f>
        <v>0</v>
      </c>
      <c r="I17" s="50"/>
      <c r="J17" s="50"/>
      <c r="K17" s="50"/>
      <c r="L17" s="51"/>
      <c r="M17" s="52"/>
      <c r="N17" s="53"/>
      <c r="O17" s="53"/>
      <c r="P17" s="54"/>
      <c r="Q17" s="207">
        <f>+Q18+Q22+Q26+Q30+Q34+Q38+Q42+Q46+Q50+Q54+Q58+Q61+Q64</f>
        <v>0</v>
      </c>
    </row>
    <row r="18" spans="2:17" ht="24.95" customHeight="1" x14ac:dyDescent="0.25">
      <c r="B18" s="188" t="s">
        <v>120</v>
      </c>
      <c r="C18" s="96" t="s">
        <v>17</v>
      </c>
      <c r="D18" s="17" t="s">
        <v>375</v>
      </c>
      <c r="E18" s="52"/>
      <c r="F18" s="53"/>
      <c r="G18" s="52"/>
      <c r="H18" s="100">
        <f>+H19+H20+H21</f>
        <v>0</v>
      </c>
      <c r="I18" s="50"/>
      <c r="J18" s="50"/>
      <c r="K18" s="50"/>
      <c r="L18" s="51"/>
      <c r="M18" s="52"/>
      <c r="N18" s="53"/>
      <c r="O18" s="53"/>
      <c r="P18" s="54"/>
      <c r="Q18" s="207">
        <f>+Q19+Q20+Q21</f>
        <v>0</v>
      </c>
    </row>
    <row r="19" spans="2:17" ht="29.25" customHeight="1" x14ac:dyDescent="0.25">
      <c r="B19" s="188" t="s">
        <v>121</v>
      </c>
      <c r="C19" s="96" t="s">
        <v>18</v>
      </c>
      <c r="D19" s="150" t="s">
        <v>333</v>
      </c>
      <c r="E19" s="52"/>
      <c r="F19" s="53"/>
      <c r="G19" s="52"/>
      <c r="H19" s="100"/>
      <c r="I19" s="50"/>
      <c r="J19" s="50"/>
      <c r="K19" s="50"/>
      <c r="L19" s="57">
        <v>0</v>
      </c>
      <c r="M19" s="52"/>
      <c r="N19" s="53"/>
      <c r="O19" s="53"/>
      <c r="P19" s="58"/>
      <c r="Q19" s="207">
        <f>+P19*H19</f>
        <v>0</v>
      </c>
    </row>
    <row r="20" spans="2:17" ht="37.15" customHeight="1" x14ac:dyDescent="0.25">
      <c r="B20" s="188" t="s">
        <v>122</v>
      </c>
      <c r="C20" s="96" t="s">
        <v>19</v>
      </c>
      <c r="D20" s="150" t="s">
        <v>334</v>
      </c>
      <c r="E20" s="52"/>
      <c r="F20" s="53"/>
      <c r="G20" s="52"/>
      <c r="H20" s="100"/>
      <c r="I20" s="50"/>
      <c r="J20" s="50"/>
      <c r="K20" s="50"/>
      <c r="L20" s="57">
        <v>0.5</v>
      </c>
      <c r="M20" s="52"/>
      <c r="N20" s="53"/>
      <c r="O20" s="53"/>
      <c r="P20" s="58"/>
      <c r="Q20" s="207">
        <f>+P20*H20</f>
        <v>0</v>
      </c>
    </row>
    <row r="21" spans="2:17" ht="24.95" customHeight="1" x14ac:dyDescent="0.25">
      <c r="B21" s="188" t="s">
        <v>123</v>
      </c>
      <c r="C21" s="96" t="s">
        <v>20</v>
      </c>
      <c r="D21" s="150" t="s">
        <v>335</v>
      </c>
      <c r="E21" s="48"/>
      <c r="F21" s="49"/>
      <c r="G21" s="48"/>
      <c r="H21" s="100"/>
      <c r="I21" s="50"/>
      <c r="J21" s="50"/>
      <c r="K21" s="50"/>
      <c r="L21" s="57">
        <v>1</v>
      </c>
      <c r="M21" s="52"/>
      <c r="N21" s="53"/>
      <c r="O21" s="53"/>
      <c r="P21" s="58"/>
      <c r="Q21" s="207">
        <f>+P21*H21</f>
        <v>0</v>
      </c>
    </row>
    <row r="22" spans="2:17" ht="24.95" customHeight="1" x14ac:dyDescent="0.25">
      <c r="B22" s="188" t="s">
        <v>124</v>
      </c>
      <c r="C22" s="96" t="s">
        <v>21</v>
      </c>
      <c r="D22" s="17" t="s">
        <v>376</v>
      </c>
      <c r="E22" s="50"/>
      <c r="F22" s="50"/>
      <c r="G22" s="50"/>
      <c r="H22" s="100">
        <f>+H23+H24+H25</f>
        <v>0</v>
      </c>
      <c r="I22" s="50"/>
      <c r="J22" s="50"/>
      <c r="K22" s="50"/>
      <c r="L22" s="50"/>
      <c r="M22" s="52"/>
      <c r="N22" s="53"/>
      <c r="O22" s="53"/>
      <c r="P22" s="54"/>
      <c r="Q22" s="207">
        <f>+Q23+Q24+Q25</f>
        <v>0</v>
      </c>
    </row>
    <row r="23" spans="2:17" ht="24.95" customHeight="1" x14ac:dyDescent="0.25">
      <c r="B23" s="188" t="s">
        <v>125</v>
      </c>
      <c r="C23" s="96" t="s">
        <v>22</v>
      </c>
      <c r="D23" s="150" t="s">
        <v>333</v>
      </c>
      <c r="E23" s="48"/>
      <c r="F23" s="49"/>
      <c r="G23" s="48"/>
      <c r="H23" s="59"/>
      <c r="I23" s="50"/>
      <c r="J23" s="50"/>
      <c r="K23" s="50"/>
      <c r="L23" s="57">
        <v>0.05</v>
      </c>
      <c r="M23" s="60"/>
      <c r="N23" s="61"/>
      <c r="O23" s="61"/>
      <c r="P23" s="62"/>
      <c r="Q23" s="207">
        <f>+P23*H23</f>
        <v>0</v>
      </c>
    </row>
    <row r="24" spans="2:17" ht="24.95" customHeight="1" x14ac:dyDescent="0.25">
      <c r="B24" s="188" t="s">
        <v>126</v>
      </c>
      <c r="C24" s="96" t="s">
        <v>23</v>
      </c>
      <c r="D24" s="150" t="s">
        <v>334</v>
      </c>
      <c r="E24" s="52"/>
      <c r="F24" s="53"/>
      <c r="G24" s="52"/>
      <c r="H24" s="55"/>
      <c r="I24" s="50"/>
      <c r="J24" s="50"/>
      <c r="K24" s="50"/>
      <c r="L24" s="57">
        <v>0.5</v>
      </c>
      <c r="M24" s="52"/>
      <c r="N24" s="53"/>
      <c r="O24" s="53"/>
      <c r="P24" s="58"/>
      <c r="Q24" s="207">
        <f>+P24*H24</f>
        <v>0</v>
      </c>
    </row>
    <row r="25" spans="2:17" ht="24.95" customHeight="1" x14ac:dyDescent="0.25">
      <c r="B25" s="188" t="s">
        <v>127</v>
      </c>
      <c r="C25" s="96" t="s">
        <v>24</v>
      </c>
      <c r="D25" s="150" t="s">
        <v>335</v>
      </c>
      <c r="E25" s="52"/>
      <c r="F25" s="53"/>
      <c r="G25" s="52"/>
      <c r="H25" s="55"/>
      <c r="I25" s="50"/>
      <c r="J25" s="50"/>
      <c r="K25" s="50"/>
      <c r="L25" s="57">
        <v>1</v>
      </c>
      <c r="M25" s="52"/>
      <c r="N25" s="53"/>
      <c r="O25" s="53"/>
      <c r="P25" s="58"/>
      <c r="Q25" s="207">
        <f>+P25*H25</f>
        <v>0</v>
      </c>
    </row>
    <row r="26" spans="2:17" ht="24.95" customHeight="1" x14ac:dyDescent="0.25">
      <c r="B26" s="188" t="s">
        <v>128</v>
      </c>
      <c r="C26" s="96" t="s">
        <v>25</v>
      </c>
      <c r="D26" s="151" t="s">
        <v>336</v>
      </c>
      <c r="E26" s="50"/>
      <c r="F26" s="50"/>
      <c r="G26" s="50"/>
      <c r="H26" s="100">
        <f>+H27+H28+H29</f>
        <v>0</v>
      </c>
      <c r="I26" s="50"/>
      <c r="J26" s="50"/>
      <c r="K26" s="50"/>
      <c r="L26" s="50"/>
      <c r="M26" s="52"/>
      <c r="N26" s="53"/>
      <c r="O26" s="53"/>
      <c r="P26" s="54"/>
      <c r="Q26" s="207">
        <f>+Q27+Q28+Q29</f>
        <v>0</v>
      </c>
    </row>
    <row r="27" spans="2:17" ht="24.95" customHeight="1" x14ac:dyDescent="0.25">
      <c r="B27" s="188" t="s">
        <v>129</v>
      </c>
      <c r="C27" s="96" t="s">
        <v>26</v>
      </c>
      <c r="D27" s="150" t="s">
        <v>333</v>
      </c>
      <c r="E27" s="48"/>
      <c r="F27" s="49"/>
      <c r="G27" s="48"/>
      <c r="H27" s="107"/>
      <c r="I27" s="50"/>
      <c r="J27" s="50"/>
      <c r="K27" s="50"/>
      <c r="L27" s="57">
        <v>7.0000000000000007E-2</v>
      </c>
      <c r="M27" s="52"/>
      <c r="N27" s="53"/>
      <c r="O27" s="53"/>
      <c r="P27" s="58"/>
      <c r="Q27" s="207">
        <f>+P27*H27</f>
        <v>0</v>
      </c>
    </row>
    <row r="28" spans="2:17" s="4" customFormat="1" ht="24.95" customHeight="1" x14ac:dyDescent="0.25">
      <c r="B28" s="188" t="s">
        <v>130</v>
      </c>
      <c r="C28" s="96" t="s">
        <v>27</v>
      </c>
      <c r="D28" s="150" t="s">
        <v>334</v>
      </c>
      <c r="E28" s="48"/>
      <c r="F28" s="49"/>
      <c r="G28" s="48"/>
      <c r="H28" s="107"/>
      <c r="I28" s="50"/>
      <c r="J28" s="50"/>
      <c r="K28" s="50"/>
      <c r="L28" s="57">
        <v>0.5</v>
      </c>
      <c r="M28" s="52"/>
      <c r="N28" s="53"/>
      <c r="O28" s="53"/>
      <c r="P28" s="58"/>
      <c r="Q28" s="207">
        <f>+P28*H28</f>
        <v>0</v>
      </c>
    </row>
    <row r="29" spans="2:17" ht="24.95" customHeight="1" x14ac:dyDescent="0.25">
      <c r="B29" s="188" t="s">
        <v>131</v>
      </c>
      <c r="C29" s="96" t="s">
        <v>28</v>
      </c>
      <c r="D29" s="150" t="s">
        <v>335</v>
      </c>
      <c r="E29" s="52"/>
      <c r="F29" s="53"/>
      <c r="G29" s="52"/>
      <c r="H29" s="108"/>
      <c r="I29" s="50"/>
      <c r="J29" s="50"/>
      <c r="K29" s="50"/>
      <c r="L29" s="57">
        <v>1</v>
      </c>
      <c r="M29" s="52"/>
      <c r="N29" s="53"/>
      <c r="O29" s="53"/>
      <c r="P29" s="58"/>
      <c r="Q29" s="207">
        <f>+P29*H29</f>
        <v>0</v>
      </c>
    </row>
    <row r="30" spans="2:17" ht="24.95" customHeight="1" x14ac:dyDescent="0.25">
      <c r="B30" s="188" t="s">
        <v>132</v>
      </c>
      <c r="C30" s="96" t="s">
        <v>29</v>
      </c>
      <c r="D30" s="151" t="s">
        <v>337</v>
      </c>
      <c r="E30" s="50"/>
      <c r="F30" s="50"/>
      <c r="G30" s="50"/>
      <c r="H30" s="100">
        <f>+H31+H32+H33</f>
        <v>0</v>
      </c>
      <c r="I30" s="50"/>
      <c r="J30" s="50"/>
      <c r="K30" s="50"/>
      <c r="L30" s="50"/>
      <c r="M30" s="52"/>
      <c r="N30" s="53"/>
      <c r="O30" s="53"/>
      <c r="P30" s="54"/>
      <c r="Q30" s="207">
        <f>+Q31+Q32+Q33</f>
        <v>0</v>
      </c>
    </row>
    <row r="31" spans="2:17" ht="24.95" customHeight="1" x14ac:dyDescent="0.25">
      <c r="B31" s="188" t="s">
        <v>133</v>
      </c>
      <c r="C31" s="96" t="s">
        <v>30</v>
      </c>
      <c r="D31" s="150" t="s">
        <v>333</v>
      </c>
      <c r="E31" s="52"/>
      <c r="F31" s="53"/>
      <c r="G31" s="52"/>
      <c r="H31" s="55"/>
      <c r="I31" s="50"/>
      <c r="J31" s="50"/>
      <c r="K31" s="50"/>
      <c r="L31" s="57">
        <v>0.12</v>
      </c>
      <c r="M31" s="52"/>
      <c r="N31" s="53"/>
      <c r="O31" s="53"/>
      <c r="P31" s="58"/>
      <c r="Q31" s="207">
        <f>+P31*H31</f>
        <v>0</v>
      </c>
    </row>
    <row r="32" spans="2:17" ht="24.95" customHeight="1" x14ac:dyDescent="0.25">
      <c r="B32" s="188" t="s">
        <v>134</v>
      </c>
      <c r="C32" s="96" t="s">
        <v>31</v>
      </c>
      <c r="D32" s="150" t="s">
        <v>334</v>
      </c>
      <c r="E32" s="48"/>
      <c r="F32" s="49"/>
      <c r="G32" s="48"/>
      <c r="H32" s="59"/>
      <c r="I32" s="50"/>
      <c r="J32" s="50"/>
      <c r="K32" s="50"/>
      <c r="L32" s="57">
        <v>0.5</v>
      </c>
      <c r="M32" s="52"/>
      <c r="N32" s="53"/>
      <c r="O32" s="53"/>
      <c r="P32" s="58"/>
      <c r="Q32" s="207">
        <f>+P32*H32</f>
        <v>0</v>
      </c>
    </row>
    <row r="33" spans="2:17" ht="24.95" customHeight="1" x14ac:dyDescent="0.25">
      <c r="B33" s="188" t="s">
        <v>135</v>
      </c>
      <c r="C33" s="96" t="s">
        <v>32</v>
      </c>
      <c r="D33" s="150" t="s">
        <v>338</v>
      </c>
      <c r="E33" s="48"/>
      <c r="F33" s="49"/>
      <c r="G33" s="48"/>
      <c r="H33" s="59"/>
      <c r="I33" s="50"/>
      <c r="J33" s="50"/>
      <c r="K33" s="50"/>
      <c r="L33" s="57">
        <v>1</v>
      </c>
      <c r="M33" s="52"/>
      <c r="N33" s="53"/>
      <c r="O33" s="53"/>
      <c r="P33" s="58"/>
      <c r="Q33" s="207">
        <f>+P33*H33</f>
        <v>0</v>
      </c>
    </row>
    <row r="34" spans="2:17" ht="24.95" customHeight="1" x14ac:dyDescent="0.25">
      <c r="B34" s="188" t="s">
        <v>136</v>
      </c>
      <c r="C34" s="96" t="s">
        <v>33</v>
      </c>
      <c r="D34" s="151" t="s">
        <v>339</v>
      </c>
      <c r="E34" s="50"/>
      <c r="F34" s="50"/>
      <c r="G34" s="50"/>
      <c r="H34" s="100">
        <f>+H35+H36+H37</f>
        <v>0</v>
      </c>
      <c r="I34" s="50"/>
      <c r="J34" s="50"/>
      <c r="K34" s="50"/>
      <c r="L34" s="50"/>
      <c r="M34" s="52"/>
      <c r="N34" s="53"/>
      <c r="O34" s="53"/>
      <c r="P34" s="54"/>
      <c r="Q34" s="207">
        <f>+Q35+Q36+Q37</f>
        <v>0</v>
      </c>
    </row>
    <row r="35" spans="2:17" ht="24.95" customHeight="1" x14ac:dyDescent="0.25">
      <c r="B35" s="188" t="s">
        <v>137</v>
      </c>
      <c r="C35" s="96" t="s">
        <v>34</v>
      </c>
      <c r="D35" s="150" t="s">
        <v>333</v>
      </c>
      <c r="E35" s="52"/>
      <c r="F35" s="53"/>
      <c r="G35" s="52"/>
      <c r="H35" s="55"/>
      <c r="I35" s="50"/>
      <c r="J35" s="50"/>
      <c r="K35" s="50"/>
      <c r="L35" s="57">
        <v>0.15</v>
      </c>
      <c r="M35" s="52"/>
      <c r="N35" s="53"/>
      <c r="O35" s="53"/>
      <c r="P35" s="58"/>
      <c r="Q35" s="207">
        <f>+P35*H35</f>
        <v>0</v>
      </c>
    </row>
    <row r="36" spans="2:17" ht="24.95" customHeight="1" x14ac:dyDescent="0.25">
      <c r="B36" s="188" t="s">
        <v>138</v>
      </c>
      <c r="C36" s="96" t="s">
        <v>35</v>
      </c>
      <c r="D36" s="150" t="s">
        <v>334</v>
      </c>
      <c r="E36" s="52"/>
      <c r="F36" s="53"/>
      <c r="G36" s="52"/>
      <c r="H36" s="55"/>
      <c r="I36" s="50"/>
      <c r="J36" s="50"/>
      <c r="K36" s="50"/>
      <c r="L36" s="57">
        <v>0.5</v>
      </c>
      <c r="M36" s="52"/>
      <c r="N36" s="53"/>
      <c r="O36" s="53"/>
      <c r="P36" s="58"/>
      <c r="Q36" s="207">
        <f>+P36*H36</f>
        <v>0</v>
      </c>
    </row>
    <row r="37" spans="2:17" ht="24.95" customHeight="1" x14ac:dyDescent="0.25">
      <c r="B37" s="188" t="s">
        <v>139</v>
      </c>
      <c r="C37" s="96" t="s">
        <v>36</v>
      </c>
      <c r="D37" s="150" t="s">
        <v>335</v>
      </c>
      <c r="E37" s="48"/>
      <c r="F37" s="49"/>
      <c r="G37" s="48"/>
      <c r="H37" s="59"/>
      <c r="I37" s="50"/>
      <c r="J37" s="50"/>
      <c r="K37" s="50"/>
      <c r="L37" s="57">
        <v>1</v>
      </c>
      <c r="M37" s="52"/>
      <c r="N37" s="53"/>
      <c r="O37" s="53"/>
      <c r="P37" s="58"/>
      <c r="Q37" s="207">
        <f>+P37*H37</f>
        <v>0</v>
      </c>
    </row>
    <row r="38" spans="2:17" ht="24.95" customHeight="1" x14ac:dyDescent="0.25">
      <c r="B38" s="188" t="s">
        <v>140</v>
      </c>
      <c r="C38" s="96" t="s">
        <v>37</v>
      </c>
      <c r="D38" s="151" t="s">
        <v>340</v>
      </c>
      <c r="E38" s="50"/>
      <c r="F38" s="50"/>
      <c r="G38" s="50"/>
      <c r="H38" s="100">
        <f>+H39+H40+H41</f>
        <v>0</v>
      </c>
      <c r="I38" s="50"/>
      <c r="J38" s="50"/>
      <c r="K38" s="50"/>
      <c r="L38" s="50"/>
      <c r="M38" s="52"/>
      <c r="N38" s="53"/>
      <c r="O38" s="53"/>
      <c r="P38" s="54"/>
      <c r="Q38" s="207">
        <f>+Q39+Q40+Q41</f>
        <v>0</v>
      </c>
    </row>
    <row r="39" spans="2:17" ht="24.95" customHeight="1" x14ac:dyDescent="0.25">
      <c r="B39" s="188" t="s">
        <v>141</v>
      </c>
      <c r="C39" s="96" t="s">
        <v>38</v>
      </c>
      <c r="D39" s="150" t="s">
        <v>333</v>
      </c>
      <c r="E39" s="52"/>
      <c r="F39" s="53"/>
      <c r="G39" s="52"/>
      <c r="H39" s="55"/>
      <c r="I39" s="50"/>
      <c r="J39" s="50"/>
      <c r="K39" s="50"/>
      <c r="L39" s="57">
        <v>0.2</v>
      </c>
      <c r="M39" s="52"/>
      <c r="N39" s="53"/>
      <c r="O39" s="53"/>
      <c r="P39" s="58"/>
      <c r="Q39" s="207">
        <f>+P39*H39</f>
        <v>0</v>
      </c>
    </row>
    <row r="40" spans="2:17" ht="24.95" customHeight="1" x14ac:dyDescent="0.25">
      <c r="B40" s="188" t="s">
        <v>142</v>
      </c>
      <c r="C40" s="96" t="s">
        <v>39</v>
      </c>
      <c r="D40" s="150" t="s">
        <v>334</v>
      </c>
      <c r="E40" s="52"/>
      <c r="F40" s="53"/>
      <c r="G40" s="52"/>
      <c r="H40" s="55"/>
      <c r="I40" s="50"/>
      <c r="J40" s="50"/>
      <c r="K40" s="50"/>
      <c r="L40" s="57">
        <v>0.5</v>
      </c>
      <c r="M40" s="52"/>
      <c r="N40" s="53"/>
      <c r="O40" s="53"/>
      <c r="P40" s="58"/>
      <c r="Q40" s="207">
        <f>+P40*H40</f>
        <v>0</v>
      </c>
    </row>
    <row r="41" spans="2:17" ht="24.95" customHeight="1" x14ac:dyDescent="0.25">
      <c r="B41" s="188" t="s">
        <v>143</v>
      </c>
      <c r="C41" s="96" t="s">
        <v>40</v>
      </c>
      <c r="D41" s="150" t="s">
        <v>335</v>
      </c>
      <c r="E41" s="52"/>
      <c r="F41" s="53"/>
      <c r="G41" s="52"/>
      <c r="H41" s="55"/>
      <c r="I41" s="50"/>
      <c r="J41" s="50"/>
      <c r="K41" s="50"/>
      <c r="L41" s="57">
        <v>1</v>
      </c>
      <c r="M41" s="52"/>
      <c r="N41" s="53"/>
      <c r="O41" s="53"/>
      <c r="P41" s="58"/>
      <c r="Q41" s="207">
        <f>+P41*H41</f>
        <v>0</v>
      </c>
    </row>
    <row r="42" spans="2:17" ht="24.95" customHeight="1" x14ac:dyDescent="0.25">
      <c r="B42" s="188" t="s">
        <v>144</v>
      </c>
      <c r="C42" s="110" t="s">
        <v>41</v>
      </c>
      <c r="D42" s="152" t="s">
        <v>341</v>
      </c>
      <c r="E42" s="50"/>
      <c r="F42" s="50"/>
      <c r="G42" s="50"/>
      <c r="H42" s="50"/>
      <c r="I42" s="50"/>
      <c r="J42" s="50"/>
      <c r="K42" s="50"/>
      <c r="L42" s="50"/>
      <c r="M42" s="52"/>
      <c r="N42" s="53"/>
      <c r="O42" s="53"/>
      <c r="P42" s="54"/>
      <c r="Q42" s="209"/>
    </row>
    <row r="43" spans="2:17" ht="24.95" customHeight="1" x14ac:dyDescent="0.25">
      <c r="B43" s="188" t="s">
        <v>145</v>
      </c>
      <c r="C43" s="110" t="s">
        <v>42</v>
      </c>
      <c r="D43" s="153" t="s">
        <v>333</v>
      </c>
      <c r="E43" s="48"/>
      <c r="F43" s="49"/>
      <c r="G43" s="48"/>
      <c r="H43" s="48"/>
      <c r="I43" s="50"/>
      <c r="J43" s="50"/>
      <c r="K43" s="50"/>
      <c r="L43" s="50">
        <v>0.25</v>
      </c>
      <c r="M43" s="52"/>
      <c r="N43" s="53"/>
      <c r="O43" s="53"/>
      <c r="P43" s="54"/>
      <c r="Q43" s="209"/>
    </row>
    <row r="44" spans="2:17" ht="24.95" customHeight="1" x14ac:dyDescent="0.25">
      <c r="B44" s="188" t="s">
        <v>146</v>
      </c>
      <c r="C44" s="110" t="s">
        <v>43</v>
      </c>
      <c r="D44" s="153" t="s">
        <v>334</v>
      </c>
      <c r="E44" s="52"/>
      <c r="F44" s="53"/>
      <c r="G44" s="52"/>
      <c r="H44" s="52"/>
      <c r="I44" s="50"/>
      <c r="J44" s="50"/>
      <c r="K44" s="50"/>
      <c r="L44" s="50">
        <v>0.5</v>
      </c>
      <c r="M44" s="89"/>
      <c r="N44" s="90"/>
      <c r="O44" s="90"/>
      <c r="P44" s="92"/>
      <c r="Q44" s="209"/>
    </row>
    <row r="45" spans="2:17" ht="24.95" customHeight="1" x14ac:dyDescent="0.25">
      <c r="B45" s="188" t="s">
        <v>147</v>
      </c>
      <c r="C45" s="110" t="s">
        <v>44</v>
      </c>
      <c r="D45" s="153" t="s">
        <v>335</v>
      </c>
      <c r="E45" s="52"/>
      <c r="F45" s="53"/>
      <c r="G45" s="52"/>
      <c r="H45" s="52"/>
      <c r="I45" s="50"/>
      <c r="J45" s="50"/>
      <c r="K45" s="50"/>
      <c r="L45" s="50">
        <v>1</v>
      </c>
      <c r="M45" s="89"/>
      <c r="N45" s="90"/>
      <c r="O45" s="90"/>
      <c r="P45" s="92"/>
      <c r="Q45" s="209"/>
    </row>
    <row r="46" spans="2:17" ht="24.95" customHeight="1" x14ac:dyDescent="0.25">
      <c r="B46" s="188" t="s">
        <v>148</v>
      </c>
      <c r="C46" s="96" t="s">
        <v>45</v>
      </c>
      <c r="D46" s="151" t="s">
        <v>342</v>
      </c>
      <c r="E46" s="50"/>
      <c r="F46" s="50"/>
      <c r="G46" s="50"/>
      <c r="H46" s="100">
        <f>+H47+H48+H49</f>
        <v>0</v>
      </c>
      <c r="I46" s="50"/>
      <c r="J46" s="50"/>
      <c r="K46" s="50"/>
      <c r="L46" s="50"/>
      <c r="M46" s="89"/>
      <c r="N46" s="90"/>
      <c r="O46" s="90"/>
      <c r="P46" s="92"/>
      <c r="Q46" s="207">
        <f>+Q47+Q48+Q49</f>
        <v>0</v>
      </c>
    </row>
    <row r="47" spans="2:17" ht="24.95" customHeight="1" x14ac:dyDescent="0.25">
      <c r="B47" s="188" t="s">
        <v>149</v>
      </c>
      <c r="C47" s="96" t="s">
        <v>46</v>
      </c>
      <c r="D47" s="150" t="s">
        <v>333</v>
      </c>
      <c r="E47" s="48"/>
      <c r="F47" s="49"/>
      <c r="G47" s="48"/>
      <c r="H47" s="59"/>
      <c r="I47" s="50"/>
      <c r="J47" s="50"/>
      <c r="K47" s="50"/>
      <c r="L47" s="57">
        <v>0.3</v>
      </c>
      <c r="M47" s="89"/>
      <c r="N47" s="90"/>
      <c r="O47" s="90"/>
      <c r="P47" s="91"/>
      <c r="Q47" s="207">
        <f>+P47*H47</f>
        <v>0</v>
      </c>
    </row>
    <row r="48" spans="2:17" ht="24.95" customHeight="1" x14ac:dyDescent="0.25">
      <c r="B48" s="188" t="s">
        <v>150</v>
      </c>
      <c r="C48" s="96" t="s">
        <v>47</v>
      </c>
      <c r="D48" s="170" t="s">
        <v>334</v>
      </c>
      <c r="E48" s="48"/>
      <c r="F48" s="49"/>
      <c r="G48" s="48"/>
      <c r="H48" s="59"/>
      <c r="I48" s="50"/>
      <c r="J48" s="50"/>
      <c r="K48" s="50"/>
      <c r="L48" s="57">
        <v>0.5</v>
      </c>
      <c r="M48" s="89"/>
      <c r="N48" s="90"/>
      <c r="O48" s="90"/>
      <c r="P48" s="91"/>
      <c r="Q48" s="207">
        <f>+P48*H48</f>
        <v>0</v>
      </c>
    </row>
    <row r="49" spans="2:17" ht="24.95" customHeight="1" x14ac:dyDescent="0.25">
      <c r="B49" s="188" t="s">
        <v>151</v>
      </c>
      <c r="C49" s="96" t="s">
        <v>48</v>
      </c>
      <c r="D49" s="150" t="s">
        <v>335</v>
      </c>
      <c r="E49" s="52"/>
      <c r="F49" s="53"/>
      <c r="G49" s="52"/>
      <c r="H49" s="55"/>
      <c r="I49" s="50"/>
      <c r="J49" s="50"/>
      <c r="K49" s="50"/>
      <c r="L49" s="57">
        <v>1</v>
      </c>
      <c r="M49" s="89"/>
      <c r="N49" s="90"/>
      <c r="O49" s="90"/>
      <c r="P49" s="91"/>
      <c r="Q49" s="207">
        <f>+P49*H49</f>
        <v>0</v>
      </c>
    </row>
    <row r="50" spans="2:17" ht="24.95" customHeight="1" x14ac:dyDescent="0.25">
      <c r="B50" s="188" t="s">
        <v>152</v>
      </c>
      <c r="C50" s="96" t="s">
        <v>49</v>
      </c>
      <c r="D50" s="151" t="s">
        <v>343</v>
      </c>
      <c r="E50" s="50"/>
      <c r="F50" s="50"/>
      <c r="G50" s="50"/>
      <c r="H50" s="100">
        <f>+H51+H52+H53</f>
        <v>0</v>
      </c>
      <c r="I50" s="50"/>
      <c r="J50" s="50"/>
      <c r="K50" s="50"/>
      <c r="L50" s="50"/>
      <c r="M50" s="89"/>
      <c r="N50" s="90"/>
      <c r="O50" s="90"/>
      <c r="P50" s="92"/>
      <c r="Q50" s="207">
        <f>+Q51+Q52+Q53</f>
        <v>0</v>
      </c>
    </row>
    <row r="51" spans="2:17" ht="24.95" customHeight="1" x14ac:dyDescent="0.25">
      <c r="B51" s="188" t="s">
        <v>153</v>
      </c>
      <c r="C51" s="96" t="s">
        <v>50</v>
      </c>
      <c r="D51" s="150" t="s">
        <v>333</v>
      </c>
      <c r="E51" s="52"/>
      <c r="F51" s="53"/>
      <c r="G51" s="52"/>
      <c r="H51" s="55"/>
      <c r="I51" s="50"/>
      <c r="J51" s="50"/>
      <c r="K51" s="50"/>
      <c r="L51" s="57">
        <v>0.35</v>
      </c>
      <c r="M51" s="89"/>
      <c r="N51" s="90"/>
      <c r="O51" s="90"/>
      <c r="P51" s="91"/>
      <c r="Q51" s="207">
        <f>+P51*H51</f>
        <v>0</v>
      </c>
    </row>
    <row r="52" spans="2:17" ht="24.95" customHeight="1" x14ac:dyDescent="0.25">
      <c r="B52" s="188" t="s">
        <v>154</v>
      </c>
      <c r="C52" s="96" t="s">
        <v>51</v>
      </c>
      <c r="D52" s="150" t="s">
        <v>334</v>
      </c>
      <c r="E52" s="48"/>
      <c r="F52" s="49"/>
      <c r="G52" s="48"/>
      <c r="H52" s="59"/>
      <c r="I52" s="50"/>
      <c r="J52" s="50"/>
      <c r="K52" s="50"/>
      <c r="L52" s="57">
        <v>0.5</v>
      </c>
      <c r="M52" s="89"/>
      <c r="N52" s="90"/>
      <c r="O52" s="90"/>
      <c r="P52" s="91"/>
      <c r="Q52" s="207">
        <f>+P52*H52</f>
        <v>0</v>
      </c>
    </row>
    <row r="53" spans="2:17" ht="24.95" customHeight="1" x14ac:dyDescent="0.25">
      <c r="B53" s="188" t="s">
        <v>155</v>
      </c>
      <c r="C53" s="96" t="s">
        <v>52</v>
      </c>
      <c r="D53" s="170" t="s">
        <v>335</v>
      </c>
      <c r="E53" s="48"/>
      <c r="F53" s="49"/>
      <c r="G53" s="48"/>
      <c r="H53" s="59"/>
      <c r="I53" s="50"/>
      <c r="J53" s="50"/>
      <c r="K53" s="50"/>
      <c r="L53" s="57">
        <v>1</v>
      </c>
      <c r="M53" s="89"/>
      <c r="N53" s="90"/>
      <c r="O53" s="90"/>
      <c r="P53" s="91"/>
      <c r="Q53" s="207">
        <f>+P53*H53</f>
        <v>0</v>
      </c>
    </row>
    <row r="54" spans="2:17" ht="24.95" customHeight="1" x14ac:dyDescent="0.25">
      <c r="B54" s="188" t="s">
        <v>156</v>
      </c>
      <c r="C54" s="110" t="s">
        <v>53</v>
      </c>
      <c r="D54" s="152" t="s">
        <v>344</v>
      </c>
      <c r="E54" s="50"/>
      <c r="F54" s="50"/>
      <c r="G54" s="50"/>
      <c r="H54" s="50"/>
      <c r="I54" s="50"/>
      <c r="J54" s="50"/>
      <c r="K54" s="50"/>
      <c r="L54" s="50"/>
      <c r="M54" s="52"/>
      <c r="N54" s="53"/>
      <c r="O54" s="53"/>
      <c r="P54" s="54"/>
      <c r="Q54" s="209"/>
    </row>
    <row r="55" spans="2:17" ht="24.95" customHeight="1" x14ac:dyDescent="0.25">
      <c r="B55" s="188" t="s">
        <v>157</v>
      </c>
      <c r="C55" s="110" t="s">
        <v>54</v>
      </c>
      <c r="D55" s="153" t="s">
        <v>333</v>
      </c>
      <c r="E55" s="52"/>
      <c r="F55" s="53"/>
      <c r="G55" s="52"/>
      <c r="H55" s="52"/>
      <c r="I55" s="50"/>
      <c r="J55" s="50"/>
      <c r="K55" s="50"/>
      <c r="L55" s="50">
        <v>0.4</v>
      </c>
      <c r="M55" s="52"/>
      <c r="N55" s="53"/>
      <c r="O55" s="53"/>
      <c r="P55" s="54"/>
      <c r="Q55" s="209"/>
    </row>
    <row r="56" spans="2:17" ht="24.95" customHeight="1" x14ac:dyDescent="0.25">
      <c r="B56" s="188" t="s">
        <v>158</v>
      </c>
      <c r="C56" s="110" t="s">
        <v>55</v>
      </c>
      <c r="D56" s="153" t="s">
        <v>334</v>
      </c>
      <c r="E56" s="52"/>
      <c r="F56" s="53"/>
      <c r="G56" s="52"/>
      <c r="H56" s="52"/>
      <c r="I56" s="50"/>
      <c r="J56" s="50"/>
      <c r="K56" s="50"/>
      <c r="L56" s="50">
        <v>0.5</v>
      </c>
      <c r="M56" s="52"/>
      <c r="N56" s="53"/>
      <c r="O56" s="53"/>
      <c r="P56" s="54"/>
      <c r="Q56" s="209"/>
    </row>
    <row r="57" spans="2:17" ht="24.95" customHeight="1" x14ac:dyDescent="0.25">
      <c r="B57" s="188" t="s">
        <v>159</v>
      </c>
      <c r="C57" s="110" t="s">
        <v>56</v>
      </c>
      <c r="D57" s="153" t="s">
        <v>335</v>
      </c>
      <c r="E57" s="48"/>
      <c r="F57" s="49"/>
      <c r="G57" s="48"/>
      <c r="H57" s="48"/>
      <c r="I57" s="50"/>
      <c r="J57" s="50"/>
      <c r="K57" s="50"/>
      <c r="L57" s="50">
        <v>1</v>
      </c>
      <c r="M57" s="52"/>
      <c r="N57" s="53"/>
      <c r="O57" s="53"/>
      <c r="P57" s="54"/>
      <c r="Q57" s="209"/>
    </row>
    <row r="58" spans="2:17" ht="24.95" customHeight="1" x14ac:dyDescent="0.25">
      <c r="B58" s="188" t="s">
        <v>160</v>
      </c>
      <c r="C58" s="96" t="s">
        <v>57</v>
      </c>
      <c r="D58" s="151" t="s">
        <v>345</v>
      </c>
      <c r="E58" s="50"/>
      <c r="F58" s="50"/>
      <c r="G58" s="50"/>
      <c r="H58" s="100">
        <f>+H59+H60</f>
        <v>0</v>
      </c>
      <c r="I58" s="50"/>
      <c r="J58" s="50"/>
      <c r="K58" s="50"/>
      <c r="L58" s="50"/>
      <c r="M58" s="52"/>
      <c r="N58" s="53"/>
      <c r="O58" s="53"/>
      <c r="P58" s="54"/>
      <c r="Q58" s="207">
        <f>+Q59+Q60</f>
        <v>0</v>
      </c>
    </row>
    <row r="59" spans="2:17" ht="24.95" customHeight="1" x14ac:dyDescent="0.25">
      <c r="B59" s="188" t="s">
        <v>161</v>
      </c>
      <c r="C59" s="96" t="s">
        <v>58</v>
      </c>
      <c r="D59" s="150" t="s">
        <v>346</v>
      </c>
      <c r="E59" s="52"/>
      <c r="F59" s="53"/>
      <c r="G59" s="52"/>
      <c r="H59" s="55"/>
      <c r="I59" s="50"/>
      <c r="J59" s="50"/>
      <c r="K59" s="50"/>
      <c r="L59" s="57">
        <v>0.5</v>
      </c>
      <c r="M59" s="52"/>
      <c r="N59" s="53"/>
      <c r="O59" s="53"/>
      <c r="P59" s="58"/>
      <c r="Q59" s="207">
        <f>+P59*H59</f>
        <v>0</v>
      </c>
    </row>
    <row r="60" spans="2:17" ht="24.95" customHeight="1" x14ac:dyDescent="0.25">
      <c r="B60" s="188" t="s">
        <v>162</v>
      </c>
      <c r="C60" s="95" t="s">
        <v>59</v>
      </c>
      <c r="D60" s="150" t="s">
        <v>335</v>
      </c>
      <c r="E60" s="52"/>
      <c r="F60" s="53"/>
      <c r="G60" s="52"/>
      <c r="H60" s="55"/>
      <c r="I60" s="50"/>
      <c r="J60" s="50"/>
      <c r="K60" s="50"/>
      <c r="L60" s="57">
        <v>1</v>
      </c>
      <c r="M60" s="52"/>
      <c r="N60" s="53"/>
      <c r="O60" s="53"/>
      <c r="P60" s="58"/>
      <c r="Q60" s="207">
        <f>+P60*H60</f>
        <v>0</v>
      </c>
    </row>
    <row r="61" spans="2:17" ht="24.95" customHeight="1" x14ac:dyDescent="0.25">
      <c r="B61" s="188" t="s">
        <v>163</v>
      </c>
      <c r="C61" s="95" t="s">
        <v>60</v>
      </c>
      <c r="D61" s="151" t="s">
        <v>347</v>
      </c>
      <c r="E61" s="50"/>
      <c r="F61" s="50"/>
      <c r="G61" s="50"/>
      <c r="H61" s="100">
        <f>+H62+H63</f>
        <v>0</v>
      </c>
      <c r="I61" s="50"/>
      <c r="J61" s="50"/>
      <c r="K61" s="50"/>
      <c r="L61" s="50"/>
      <c r="M61" s="52"/>
      <c r="N61" s="53"/>
      <c r="O61" s="53"/>
      <c r="P61" s="54"/>
      <c r="Q61" s="207">
        <f>+Q62+Q63</f>
        <v>0</v>
      </c>
    </row>
    <row r="62" spans="2:17" ht="24.95" customHeight="1" x14ac:dyDescent="0.25">
      <c r="B62" s="188" t="s">
        <v>164</v>
      </c>
      <c r="C62" s="95" t="s">
        <v>61</v>
      </c>
      <c r="D62" s="150" t="s">
        <v>346</v>
      </c>
      <c r="E62" s="48"/>
      <c r="F62" s="49"/>
      <c r="G62" s="48"/>
      <c r="H62" s="59"/>
      <c r="I62" s="50"/>
      <c r="J62" s="50"/>
      <c r="K62" s="50"/>
      <c r="L62" s="57">
        <v>0.55000000000000004</v>
      </c>
      <c r="M62" s="52"/>
      <c r="N62" s="53"/>
      <c r="O62" s="53"/>
      <c r="P62" s="58"/>
      <c r="Q62" s="207">
        <f>+P62*H62</f>
        <v>0</v>
      </c>
    </row>
    <row r="63" spans="2:17" ht="24.95" customHeight="1" x14ac:dyDescent="0.25">
      <c r="B63" s="188" t="s">
        <v>165</v>
      </c>
      <c r="C63" s="95" t="s">
        <v>62</v>
      </c>
      <c r="D63" s="150" t="s">
        <v>335</v>
      </c>
      <c r="E63" s="48"/>
      <c r="F63" s="49"/>
      <c r="G63" s="48"/>
      <c r="H63" s="59"/>
      <c r="I63" s="50"/>
      <c r="J63" s="50"/>
      <c r="K63" s="50"/>
      <c r="L63" s="57">
        <v>1</v>
      </c>
      <c r="M63" s="52"/>
      <c r="N63" s="53"/>
      <c r="O63" s="53"/>
      <c r="P63" s="58"/>
      <c r="Q63" s="207">
        <f>+P63*H63</f>
        <v>0</v>
      </c>
    </row>
    <row r="64" spans="2:17" ht="24.95" customHeight="1" x14ac:dyDescent="0.25">
      <c r="B64" s="188" t="s">
        <v>166</v>
      </c>
      <c r="C64" s="105" t="s">
        <v>233</v>
      </c>
      <c r="D64" s="154" t="s">
        <v>348</v>
      </c>
      <c r="E64" s="52"/>
      <c r="F64" s="53"/>
      <c r="G64" s="53"/>
      <c r="H64" s="48"/>
      <c r="I64" s="50"/>
      <c r="J64" s="50"/>
      <c r="K64" s="50"/>
      <c r="L64" s="51">
        <v>0.85</v>
      </c>
      <c r="M64" s="52"/>
      <c r="N64" s="53"/>
      <c r="O64" s="53"/>
      <c r="P64" s="54"/>
      <c r="Q64" s="209"/>
    </row>
    <row r="65" spans="2:17" ht="24.95" customHeight="1" x14ac:dyDescent="0.25">
      <c r="B65" s="188" t="s">
        <v>167</v>
      </c>
      <c r="C65" s="95" t="s">
        <v>4</v>
      </c>
      <c r="D65" s="155" t="s">
        <v>292</v>
      </c>
      <c r="E65" s="141">
        <f>+E66</f>
        <v>0</v>
      </c>
      <c r="F65" s="141">
        <f>+F66</f>
        <v>0</v>
      </c>
      <c r="G65" s="141">
        <f>+G66+G69</f>
        <v>0</v>
      </c>
      <c r="H65" s="50"/>
      <c r="I65" s="50"/>
      <c r="J65" s="50"/>
      <c r="K65" s="50"/>
      <c r="L65" s="51"/>
      <c r="M65" s="52"/>
      <c r="N65" s="53"/>
      <c r="O65" s="53"/>
      <c r="P65" s="54"/>
      <c r="Q65" s="207">
        <f>+Q66+Q69</f>
        <v>0</v>
      </c>
    </row>
    <row r="66" spans="2:17" ht="24.95" customHeight="1" x14ac:dyDescent="0.25">
      <c r="B66" s="188" t="s">
        <v>168</v>
      </c>
      <c r="C66" s="95" t="s">
        <v>63</v>
      </c>
      <c r="D66" s="156" t="s">
        <v>349</v>
      </c>
      <c r="E66" s="141">
        <f>+E67+E68</f>
        <v>0</v>
      </c>
      <c r="F66" s="100">
        <f>+F67+F68</f>
        <v>0</v>
      </c>
      <c r="G66" s="100">
        <f>+G67+G68</f>
        <v>0</v>
      </c>
      <c r="H66" s="53"/>
      <c r="I66" s="50"/>
      <c r="J66" s="50"/>
      <c r="K66" s="50"/>
      <c r="L66" s="51"/>
      <c r="M66" s="52"/>
      <c r="N66" s="53"/>
      <c r="O66" s="53"/>
      <c r="P66" s="54"/>
      <c r="Q66" s="207">
        <f>+Q67+Q68</f>
        <v>0</v>
      </c>
    </row>
    <row r="67" spans="2:17" ht="24.95" customHeight="1" x14ac:dyDescent="0.25">
      <c r="B67" s="188" t="s">
        <v>169</v>
      </c>
      <c r="C67" s="95" t="s">
        <v>64</v>
      </c>
      <c r="D67" s="170" t="s">
        <v>346</v>
      </c>
      <c r="E67" s="55"/>
      <c r="F67" s="56"/>
      <c r="G67" s="56"/>
      <c r="H67" s="53"/>
      <c r="I67" s="63">
        <v>0.5</v>
      </c>
      <c r="J67" s="63">
        <v>0.5</v>
      </c>
      <c r="K67" s="57">
        <v>0.85</v>
      </c>
      <c r="L67" s="51"/>
      <c r="M67" s="55"/>
      <c r="N67" s="56"/>
      <c r="O67" s="56"/>
      <c r="P67" s="54"/>
      <c r="Q67" s="207">
        <f>+M67*E67+N67*F67+O67*G67</f>
        <v>0</v>
      </c>
    </row>
    <row r="68" spans="2:17" ht="24.95" customHeight="1" x14ac:dyDescent="0.25">
      <c r="B68" s="188" t="s">
        <v>170</v>
      </c>
      <c r="C68" s="95" t="s">
        <v>65</v>
      </c>
      <c r="D68" s="150" t="s">
        <v>335</v>
      </c>
      <c r="E68" s="55"/>
      <c r="F68" s="56"/>
      <c r="G68" s="56"/>
      <c r="H68" s="53"/>
      <c r="I68" s="63">
        <v>1</v>
      </c>
      <c r="J68" s="63">
        <v>1</v>
      </c>
      <c r="K68" s="63">
        <v>1</v>
      </c>
      <c r="L68" s="64"/>
      <c r="M68" s="55"/>
      <c r="N68" s="56"/>
      <c r="O68" s="56"/>
      <c r="P68" s="54"/>
      <c r="Q68" s="207">
        <f>+M68*E68+N68*F68+O68*G68</f>
        <v>0</v>
      </c>
    </row>
    <row r="69" spans="2:17" ht="24.95" customHeight="1" x14ac:dyDescent="0.25">
      <c r="B69" s="188" t="s">
        <v>246</v>
      </c>
      <c r="C69" s="95" t="s">
        <v>66</v>
      </c>
      <c r="D69" s="151" t="s">
        <v>350</v>
      </c>
      <c r="E69" s="52"/>
      <c r="F69" s="53"/>
      <c r="G69" s="56"/>
      <c r="H69" s="53"/>
      <c r="I69" s="50"/>
      <c r="J69" s="50"/>
      <c r="K69" s="63">
        <v>1</v>
      </c>
      <c r="L69" s="51"/>
      <c r="M69" s="52"/>
      <c r="N69" s="53"/>
      <c r="O69" s="56"/>
      <c r="P69" s="54"/>
      <c r="Q69" s="207">
        <f>+O69*G69</f>
        <v>0</v>
      </c>
    </row>
    <row r="70" spans="2:17" ht="38.450000000000003" customHeight="1" x14ac:dyDescent="0.25">
      <c r="B70" s="188" t="s">
        <v>247</v>
      </c>
      <c r="C70" s="105" t="s">
        <v>265</v>
      </c>
      <c r="D70" s="152" t="s">
        <v>351</v>
      </c>
      <c r="E70" s="51"/>
      <c r="F70" s="50"/>
      <c r="G70" s="50"/>
      <c r="H70" s="50"/>
      <c r="I70" s="111">
        <v>0.85</v>
      </c>
      <c r="J70" s="111">
        <v>0.85</v>
      </c>
      <c r="K70" s="50">
        <v>0.85</v>
      </c>
      <c r="L70" s="51"/>
      <c r="M70" s="52"/>
      <c r="N70" s="53"/>
      <c r="O70" s="53"/>
      <c r="P70" s="54"/>
      <c r="Q70" s="209"/>
    </row>
    <row r="71" spans="2:17" ht="24.95" customHeight="1" x14ac:dyDescent="0.25">
      <c r="B71" s="188" t="s">
        <v>171</v>
      </c>
      <c r="C71" s="95" t="s">
        <v>9</v>
      </c>
      <c r="D71" s="157" t="s">
        <v>294</v>
      </c>
      <c r="E71" s="100">
        <f>+E72+E73+E82+E84+E89+E93</f>
        <v>0</v>
      </c>
      <c r="F71" s="100">
        <f>+F72+F73+F82+F84+F89+F93</f>
        <v>0</v>
      </c>
      <c r="G71" s="100">
        <f t="shared" ref="G71" si="0">+G72+G73+G82+G84+G89+G93</f>
        <v>0</v>
      </c>
      <c r="H71" s="53"/>
      <c r="I71" s="50"/>
      <c r="J71" s="50"/>
      <c r="K71" s="50"/>
      <c r="L71" s="51"/>
      <c r="M71" s="52"/>
      <c r="N71" s="53"/>
      <c r="O71" s="53"/>
      <c r="P71" s="54"/>
      <c r="Q71" s="207">
        <f>+Q72+Q73+Q82+Q84+Q89+Q93</f>
        <v>0</v>
      </c>
    </row>
    <row r="72" spans="2:17" ht="24.95" customHeight="1" x14ac:dyDescent="0.25">
      <c r="B72" s="188" t="s">
        <v>172</v>
      </c>
      <c r="C72" s="95" t="s">
        <v>67</v>
      </c>
      <c r="D72" s="151" t="s">
        <v>293</v>
      </c>
      <c r="E72" s="55"/>
      <c r="F72" s="56"/>
      <c r="G72" s="56"/>
      <c r="H72" s="53"/>
      <c r="I72" s="57">
        <v>0.5</v>
      </c>
      <c r="J72" s="57">
        <v>0.5</v>
      </c>
      <c r="K72" s="57">
        <v>1</v>
      </c>
      <c r="L72" s="51"/>
      <c r="M72" s="55"/>
      <c r="N72" s="55"/>
      <c r="O72" s="55"/>
      <c r="P72" s="54"/>
      <c r="Q72" s="207">
        <f>+M72*E72+N72*F72+O72*G72</f>
        <v>0</v>
      </c>
    </row>
    <row r="73" spans="2:17" ht="24.95" customHeight="1" x14ac:dyDescent="0.25">
      <c r="B73" s="188" t="s">
        <v>173</v>
      </c>
      <c r="C73" s="95" t="s">
        <v>68</v>
      </c>
      <c r="D73" s="156" t="s">
        <v>352</v>
      </c>
      <c r="E73" s="100">
        <f>+E74+E78</f>
        <v>0</v>
      </c>
      <c r="F73" s="100">
        <f>+F74+F78</f>
        <v>0</v>
      </c>
      <c r="G73" s="100">
        <f>+G74+G78</f>
        <v>0</v>
      </c>
      <c r="H73" s="53"/>
      <c r="I73" s="50"/>
      <c r="J73" s="50"/>
      <c r="K73" s="50"/>
      <c r="L73" s="51"/>
      <c r="M73" s="52"/>
      <c r="N73" s="53"/>
      <c r="O73" s="53"/>
      <c r="P73" s="54"/>
      <c r="Q73" s="207">
        <f>+Q74+Q78</f>
        <v>0</v>
      </c>
    </row>
    <row r="74" spans="2:17" ht="24.95" customHeight="1" x14ac:dyDescent="0.25">
      <c r="B74" s="188" t="s">
        <v>174</v>
      </c>
      <c r="C74" s="95" t="s">
        <v>69</v>
      </c>
      <c r="D74" s="170" t="s">
        <v>377</v>
      </c>
      <c r="E74" s="100">
        <f>+E75+E76+E77</f>
        <v>0</v>
      </c>
      <c r="F74" s="100">
        <f t="shared" ref="F74:G74" si="1">+F75+F76+F77</f>
        <v>0</v>
      </c>
      <c r="G74" s="100">
        <f t="shared" si="1"/>
        <v>0</v>
      </c>
      <c r="H74" s="53"/>
      <c r="I74" s="50"/>
      <c r="J74" s="50"/>
      <c r="K74" s="50"/>
      <c r="L74" s="51"/>
      <c r="M74" s="52"/>
      <c r="N74" s="53"/>
      <c r="O74" s="53"/>
      <c r="P74" s="54"/>
      <c r="Q74" s="207">
        <f>+Q75+Q76+Q77</f>
        <v>0</v>
      </c>
    </row>
    <row r="75" spans="2:17" ht="24.95" customHeight="1" x14ac:dyDescent="0.25">
      <c r="B75" s="188" t="s">
        <v>175</v>
      </c>
      <c r="C75" s="95" t="s">
        <v>70</v>
      </c>
      <c r="D75" s="171" t="s">
        <v>333</v>
      </c>
      <c r="E75" s="55"/>
      <c r="F75" s="56"/>
      <c r="G75" s="56"/>
      <c r="H75" s="53"/>
      <c r="I75" s="57">
        <v>0</v>
      </c>
      <c r="J75" s="57">
        <v>0.5</v>
      </c>
      <c r="K75" s="57">
        <v>1</v>
      </c>
      <c r="L75" s="51"/>
      <c r="M75" s="55"/>
      <c r="N75" s="56"/>
      <c r="O75" s="56"/>
      <c r="P75" s="54"/>
      <c r="Q75" s="207">
        <f>+M75*E75+N75*F75+O75*G75</f>
        <v>0</v>
      </c>
    </row>
    <row r="76" spans="2:17" ht="24.95" customHeight="1" x14ac:dyDescent="0.25">
      <c r="B76" s="188" t="s">
        <v>176</v>
      </c>
      <c r="C76" s="95" t="s">
        <v>71</v>
      </c>
      <c r="D76" s="158" t="s">
        <v>334</v>
      </c>
      <c r="E76" s="55"/>
      <c r="F76" s="56"/>
      <c r="G76" s="56"/>
      <c r="H76" s="53"/>
      <c r="I76" s="57">
        <v>0.5</v>
      </c>
      <c r="J76" s="57">
        <v>0.5</v>
      </c>
      <c r="K76" s="57">
        <v>1</v>
      </c>
      <c r="L76" s="51"/>
      <c r="M76" s="55"/>
      <c r="N76" s="56"/>
      <c r="O76" s="56"/>
      <c r="P76" s="54"/>
      <c r="Q76" s="207">
        <f>+M76*E76+N76*F76+O76*G76</f>
        <v>0</v>
      </c>
    </row>
    <row r="77" spans="2:17" ht="25.5" customHeight="1" x14ac:dyDescent="0.25">
      <c r="B77" s="188" t="s">
        <v>177</v>
      </c>
      <c r="C77" s="95" t="s">
        <v>72</v>
      </c>
      <c r="D77" s="158" t="s">
        <v>335</v>
      </c>
      <c r="E77" s="55"/>
      <c r="F77" s="56"/>
      <c r="G77" s="56"/>
      <c r="H77" s="53"/>
      <c r="I77" s="57">
        <v>1</v>
      </c>
      <c r="J77" s="57">
        <v>1</v>
      </c>
      <c r="K77" s="57">
        <v>1</v>
      </c>
      <c r="L77" s="51"/>
      <c r="M77" s="55"/>
      <c r="N77" s="56"/>
      <c r="O77" s="56"/>
      <c r="P77" s="54"/>
      <c r="Q77" s="207">
        <f>+M77*E77+N77*F77+O77*G77</f>
        <v>0</v>
      </c>
    </row>
    <row r="78" spans="2:17" ht="24.95" customHeight="1" x14ac:dyDescent="0.25">
      <c r="B78" s="188" t="s">
        <v>178</v>
      </c>
      <c r="C78" s="95" t="s">
        <v>73</v>
      </c>
      <c r="D78" s="170" t="s">
        <v>378</v>
      </c>
      <c r="E78" s="100">
        <f>+E79+E80+E81</f>
        <v>0</v>
      </c>
      <c r="F78" s="100">
        <f>+F79+F80+F81</f>
        <v>0</v>
      </c>
      <c r="G78" s="100">
        <f>+G79+G80+G81</f>
        <v>0</v>
      </c>
      <c r="H78" s="53"/>
      <c r="I78" s="50"/>
      <c r="J78" s="50"/>
      <c r="K78" s="50"/>
      <c r="L78" s="51"/>
      <c r="M78" s="52"/>
      <c r="N78" s="53"/>
      <c r="O78" s="53"/>
      <c r="P78" s="54"/>
      <c r="Q78" s="207">
        <f>+Q79+Q80+Q81</f>
        <v>0</v>
      </c>
    </row>
    <row r="79" spans="2:17" ht="24.95" customHeight="1" x14ac:dyDescent="0.25">
      <c r="B79" s="188" t="s">
        <v>179</v>
      </c>
      <c r="C79" s="95" t="s">
        <v>74</v>
      </c>
      <c r="D79" s="171" t="s">
        <v>333</v>
      </c>
      <c r="E79" s="55"/>
      <c r="F79" s="56"/>
      <c r="G79" s="56"/>
      <c r="H79" s="53"/>
      <c r="I79" s="57">
        <v>0.05</v>
      </c>
      <c r="J79" s="57">
        <v>0.5</v>
      </c>
      <c r="K79" s="57">
        <v>1</v>
      </c>
      <c r="L79" s="51"/>
      <c r="M79" s="55"/>
      <c r="N79" s="56"/>
      <c r="O79" s="56"/>
      <c r="P79" s="54"/>
      <c r="Q79" s="207">
        <f>+M79*E79+N79*F79+O79*G79</f>
        <v>0</v>
      </c>
    </row>
    <row r="80" spans="2:17" ht="24.95" customHeight="1" x14ac:dyDescent="0.25">
      <c r="B80" s="188" t="s">
        <v>180</v>
      </c>
      <c r="C80" s="95" t="s">
        <v>75</v>
      </c>
      <c r="D80" s="158" t="s">
        <v>334</v>
      </c>
      <c r="E80" s="55"/>
      <c r="F80" s="56"/>
      <c r="G80" s="56"/>
      <c r="H80" s="53"/>
      <c r="I80" s="57">
        <v>0.5</v>
      </c>
      <c r="J80" s="57">
        <v>0.5</v>
      </c>
      <c r="K80" s="57">
        <v>1</v>
      </c>
      <c r="L80" s="51"/>
      <c r="M80" s="55"/>
      <c r="N80" s="56"/>
      <c r="O80" s="56"/>
      <c r="P80" s="54"/>
      <c r="Q80" s="207">
        <f>+M80*E80+N80*F80+O80*G80</f>
        <v>0</v>
      </c>
    </row>
    <row r="81" spans="2:17" ht="24.95" customHeight="1" x14ac:dyDescent="0.25">
      <c r="B81" s="188" t="s">
        <v>181</v>
      </c>
      <c r="C81" s="95" t="s">
        <v>76</v>
      </c>
      <c r="D81" s="158" t="s">
        <v>335</v>
      </c>
      <c r="E81" s="55"/>
      <c r="F81" s="56"/>
      <c r="G81" s="56"/>
      <c r="H81" s="53"/>
      <c r="I81" s="57">
        <v>1</v>
      </c>
      <c r="J81" s="57">
        <v>1</v>
      </c>
      <c r="K81" s="57">
        <v>1</v>
      </c>
      <c r="L81" s="51"/>
      <c r="M81" s="55"/>
      <c r="N81" s="56"/>
      <c r="O81" s="56"/>
      <c r="P81" s="54"/>
      <c r="Q81" s="207">
        <f>+M81*E81+N81*F81+O81*G81</f>
        <v>0</v>
      </c>
    </row>
    <row r="82" spans="2:17" ht="24.95" customHeight="1" x14ac:dyDescent="0.25">
      <c r="B82" s="188" t="s">
        <v>182</v>
      </c>
      <c r="C82" s="95" t="s">
        <v>77</v>
      </c>
      <c r="D82" s="156" t="s">
        <v>353</v>
      </c>
      <c r="E82" s="55"/>
      <c r="F82" s="56"/>
      <c r="G82" s="56"/>
      <c r="H82" s="53"/>
      <c r="I82" s="57">
        <v>0.1</v>
      </c>
      <c r="J82" s="57">
        <v>0.5</v>
      </c>
      <c r="K82" s="57">
        <v>1</v>
      </c>
      <c r="L82" s="51"/>
      <c r="M82" s="55"/>
      <c r="N82" s="56"/>
      <c r="O82" s="56"/>
      <c r="P82" s="54"/>
      <c r="Q82" s="207">
        <f>+M82*E82+N82*F82+O82*G82</f>
        <v>0</v>
      </c>
    </row>
    <row r="83" spans="2:17" ht="33.6" customHeight="1" x14ac:dyDescent="0.25">
      <c r="B83" s="188" t="s">
        <v>183</v>
      </c>
      <c r="C83" s="105" t="s">
        <v>78</v>
      </c>
      <c r="D83" s="154" t="s">
        <v>354</v>
      </c>
      <c r="E83" s="52"/>
      <c r="F83" s="53"/>
      <c r="G83" s="53"/>
      <c r="H83" s="53"/>
      <c r="I83" s="50">
        <v>0.85</v>
      </c>
      <c r="J83" s="50">
        <v>0.85</v>
      </c>
      <c r="K83" s="50">
        <v>0.85</v>
      </c>
      <c r="L83" s="51"/>
      <c r="M83" s="52"/>
      <c r="N83" s="53"/>
      <c r="O83" s="53"/>
      <c r="P83" s="54"/>
      <c r="Q83" s="209"/>
    </row>
    <row r="84" spans="2:17" ht="31.5" customHeight="1" x14ac:dyDescent="0.25">
      <c r="B84" s="188" t="s">
        <v>184</v>
      </c>
      <c r="C84" s="95" t="s">
        <v>79</v>
      </c>
      <c r="D84" s="156" t="s">
        <v>355</v>
      </c>
      <c r="E84" s="100">
        <f>+E86+E87+E88</f>
        <v>0</v>
      </c>
      <c r="F84" s="100">
        <f>+F86+F87+F88</f>
        <v>0</v>
      </c>
      <c r="G84" s="100">
        <f>+G86+G87+G88</f>
        <v>0</v>
      </c>
      <c r="H84" s="50"/>
      <c r="I84" s="50"/>
      <c r="J84" s="50"/>
      <c r="K84" s="50"/>
      <c r="L84" s="51"/>
      <c r="M84" s="52"/>
      <c r="N84" s="53"/>
      <c r="O84" s="53"/>
      <c r="P84" s="54"/>
      <c r="Q84" s="207">
        <f>+Q86+Q87+Q88</f>
        <v>0</v>
      </c>
    </row>
    <row r="85" spans="2:17" ht="27.75" customHeight="1" x14ac:dyDescent="0.25">
      <c r="B85" s="188" t="s">
        <v>185</v>
      </c>
      <c r="C85" s="95" t="s">
        <v>245</v>
      </c>
      <c r="D85" s="159" t="s">
        <v>356</v>
      </c>
      <c r="E85" s="100"/>
      <c r="F85" s="100"/>
      <c r="G85" s="100"/>
      <c r="H85" s="50"/>
      <c r="I85" s="50"/>
      <c r="J85" s="50"/>
      <c r="K85" s="50"/>
      <c r="L85" s="51"/>
      <c r="M85" s="52"/>
      <c r="N85" s="53"/>
      <c r="O85" s="53"/>
      <c r="P85" s="54"/>
      <c r="Q85" s="209"/>
    </row>
    <row r="86" spans="2:17" ht="24.6" customHeight="1" x14ac:dyDescent="0.25">
      <c r="B86" s="188" t="s">
        <v>186</v>
      </c>
      <c r="C86" s="95" t="s">
        <v>80</v>
      </c>
      <c r="D86" s="170" t="s">
        <v>333</v>
      </c>
      <c r="E86" s="55"/>
      <c r="F86" s="56"/>
      <c r="G86" s="56"/>
      <c r="H86" s="53"/>
      <c r="I86" s="57">
        <v>0.5</v>
      </c>
      <c r="J86" s="57">
        <v>0.5</v>
      </c>
      <c r="K86" s="57">
        <v>0.65</v>
      </c>
      <c r="L86" s="51"/>
      <c r="M86" s="55"/>
      <c r="N86" s="56"/>
      <c r="O86" s="56"/>
      <c r="P86" s="54"/>
      <c r="Q86" s="207">
        <f>+M86*E86+N86*F86+O86*G86</f>
        <v>0</v>
      </c>
    </row>
    <row r="87" spans="2:17" ht="24.95" customHeight="1" x14ac:dyDescent="0.25">
      <c r="B87" s="188" t="s">
        <v>187</v>
      </c>
      <c r="C87" s="95" t="s">
        <v>81</v>
      </c>
      <c r="D87" s="170" t="s">
        <v>334</v>
      </c>
      <c r="E87" s="55"/>
      <c r="F87" s="56"/>
      <c r="G87" s="56"/>
      <c r="H87" s="53"/>
      <c r="I87" s="57">
        <v>0.5</v>
      </c>
      <c r="J87" s="57">
        <v>0.5</v>
      </c>
      <c r="K87" s="57">
        <v>0.65</v>
      </c>
      <c r="L87" s="51"/>
      <c r="M87" s="55"/>
      <c r="N87" s="56"/>
      <c r="O87" s="56"/>
      <c r="P87" s="54"/>
      <c r="Q87" s="207">
        <f>+M87*E87+N87*F87+O87*G87</f>
        <v>0</v>
      </c>
    </row>
    <row r="88" spans="2:17" ht="24.95" customHeight="1" x14ac:dyDescent="0.25">
      <c r="B88" s="188" t="s">
        <v>188</v>
      </c>
      <c r="C88" s="95" t="s">
        <v>82</v>
      </c>
      <c r="D88" s="150" t="s">
        <v>335</v>
      </c>
      <c r="E88" s="55"/>
      <c r="F88" s="56"/>
      <c r="G88" s="56"/>
      <c r="H88" s="53"/>
      <c r="I88" s="57">
        <v>1</v>
      </c>
      <c r="J88" s="57">
        <v>1</v>
      </c>
      <c r="K88" s="57">
        <v>1</v>
      </c>
      <c r="L88" s="51"/>
      <c r="M88" s="55"/>
      <c r="N88" s="56"/>
      <c r="O88" s="56"/>
      <c r="P88" s="54"/>
      <c r="Q88" s="207">
        <f>+M88*E88+N88*F88+O88*G88</f>
        <v>0</v>
      </c>
    </row>
    <row r="89" spans="2:17" ht="37.5" customHeight="1" x14ac:dyDescent="0.25">
      <c r="B89" s="188" t="s">
        <v>189</v>
      </c>
      <c r="C89" s="95" t="s">
        <v>83</v>
      </c>
      <c r="D89" s="156" t="s">
        <v>357</v>
      </c>
      <c r="E89" s="100">
        <f>E91+E92</f>
        <v>0</v>
      </c>
      <c r="F89" s="100">
        <f>F91+F92</f>
        <v>0</v>
      </c>
      <c r="G89" s="100">
        <f>G91+G92</f>
        <v>0</v>
      </c>
      <c r="H89" s="50"/>
      <c r="I89" s="50"/>
      <c r="J89" s="50"/>
      <c r="K89" s="50"/>
      <c r="L89" s="51"/>
      <c r="M89" s="52"/>
      <c r="N89" s="53"/>
      <c r="O89" s="53"/>
      <c r="P89" s="54"/>
      <c r="Q89" s="207">
        <f>+Q91+Q92</f>
        <v>0</v>
      </c>
    </row>
    <row r="90" spans="2:17" ht="24.95" customHeight="1" x14ac:dyDescent="0.25">
      <c r="B90" s="188" t="s">
        <v>190</v>
      </c>
      <c r="C90" s="95" t="s">
        <v>244</v>
      </c>
      <c r="D90" s="159" t="s">
        <v>356</v>
      </c>
      <c r="E90" s="55"/>
      <c r="F90" s="56"/>
      <c r="G90" s="56"/>
      <c r="H90" s="50"/>
      <c r="I90" s="50"/>
      <c r="J90" s="50"/>
      <c r="K90" s="50"/>
      <c r="L90" s="51"/>
      <c r="M90" s="52"/>
      <c r="N90" s="53"/>
      <c r="O90" s="53"/>
      <c r="P90" s="54"/>
      <c r="Q90" s="209"/>
    </row>
    <row r="91" spans="2:17" ht="24.95" customHeight="1" x14ac:dyDescent="0.25">
      <c r="B91" s="188" t="s">
        <v>191</v>
      </c>
      <c r="C91" s="95" t="s">
        <v>84</v>
      </c>
      <c r="D91" s="170" t="s">
        <v>346</v>
      </c>
      <c r="E91" s="55"/>
      <c r="F91" s="56"/>
      <c r="G91" s="56"/>
      <c r="H91" s="53"/>
      <c r="I91" s="57">
        <v>0.5</v>
      </c>
      <c r="J91" s="57">
        <v>0.5</v>
      </c>
      <c r="K91" s="57">
        <v>0.85</v>
      </c>
      <c r="L91" s="51"/>
      <c r="M91" s="55"/>
      <c r="N91" s="56"/>
      <c r="O91" s="56"/>
      <c r="P91" s="54"/>
      <c r="Q91" s="207">
        <f>+M91*E91+N91*F91+O91*G91</f>
        <v>0</v>
      </c>
    </row>
    <row r="92" spans="2:17" ht="24.95" customHeight="1" x14ac:dyDescent="0.25">
      <c r="B92" s="188" t="s">
        <v>192</v>
      </c>
      <c r="C92" s="95" t="s">
        <v>85</v>
      </c>
      <c r="D92" s="150" t="s">
        <v>335</v>
      </c>
      <c r="E92" s="55"/>
      <c r="F92" s="56"/>
      <c r="G92" s="56"/>
      <c r="H92" s="53"/>
      <c r="I92" s="57">
        <v>1</v>
      </c>
      <c r="J92" s="57">
        <v>1</v>
      </c>
      <c r="K92" s="57">
        <v>1</v>
      </c>
      <c r="L92" s="51"/>
      <c r="M92" s="55"/>
      <c r="N92" s="56"/>
      <c r="O92" s="56"/>
      <c r="P92" s="54"/>
      <c r="Q92" s="207">
        <f>+M92*E92+N92*F92+O92*G92</f>
        <v>0</v>
      </c>
    </row>
    <row r="93" spans="2:17" ht="24.95" customHeight="1" x14ac:dyDescent="0.25">
      <c r="B93" s="188" t="s">
        <v>193</v>
      </c>
      <c r="C93" s="138" t="s">
        <v>86</v>
      </c>
      <c r="D93" s="151" t="s">
        <v>358</v>
      </c>
      <c r="E93" s="55"/>
      <c r="F93" s="56"/>
      <c r="G93" s="56"/>
      <c r="H93" s="53"/>
      <c r="I93" s="63">
        <v>0.1</v>
      </c>
      <c r="J93" s="63">
        <v>0.5</v>
      </c>
      <c r="K93" s="63">
        <v>0.85</v>
      </c>
      <c r="L93" s="64"/>
      <c r="M93" s="55"/>
      <c r="N93" s="56"/>
      <c r="O93" s="56"/>
      <c r="P93" s="54"/>
      <c r="Q93" s="207">
        <f>+M93*E93+N93*F93+O93*G93</f>
        <v>0</v>
      </c>
    </row>
    <row r="94" spans="2:17" ht="24.95" customHeight="1" x14ac:dyDescent="0.25">
      <c r="B94" s="188" t="s">
        <v>194</v>
      </c>
      <c r="C94" s="95" t="s">
        <v>87</v>
      </c>
      <c r="D94" s="160" t="s">
        <v>322</v>
      </c>
      <c r="E94" s="141">
        <f>+E96</f>
        <v>0</v>
      </c>
      <c r="F94" s="141">
        <f>+F96</f>
        <v>0</v>
      </c>
      <c r="G94" s="141">
        <f>+G96</f>
        <v>0</v>
      </c>
      <c r="H94" s="50"/>
      <c r="I94" s="50"/>
      <c r="J94" s="50"/>
      <c r="K94" s="50"/>
      <c r="L94" s="51"/>
      <c r="M94" s="52"/>
      <c r="N94" s="53"/>
      <c r="O94" s="53"/>
      <c r="P94" s="54"/>
      <c r="Q94" s="207">
        <f>+Q96</f>
        <v>0</v>
      </c>
    </row>
    <row r="95" spans="2:17" ht="24.95" customHeight="1" x14ac:dyDescent="0.25">
      <c r="B95" s="188" t="s">
        <v>195</v>
      </c>
      <c r="C95" s="105" t="s">
        <v>88</v>
      </c>
      <c r="D95" s="161" t="s">
        <v>331</v>
      </c>
      <c r="E95" s="52"/>
      <c r="F95" s="53"/>
      <c r="G95" s="53"/>
      <c r="H95" s="53"/>
      <c r="I95" s="50">
        <v>0</v>
      </c>
      <c r="J95" s="50">
        <v>0</v>
      </c>
      <c r="K95" s="50">
        <v>0</v>
      </c>
      <c r="L95" s="51"/>
      <c r="M95" s="52"/>
      <c r="N95" s="53"/>
      <c r="O95" s="53"/>
      <c r="P95" s="54"/>
      <c r="Q95" s="209"/>
    </row>
    <row r="96" spans="2:17" ht="24.95" customHeight="1" x14ac:dyDescent="0.25">
      <c r="B96" s="188" t="s">
        <v>196</v>
      </c>
      <c r="C96" s="95" t="s">
        <v>89</v>
      </c>
      <c r="D96" s="162" t="s">
        <v>359</v>
      </c>
      <c r="E96" s="55"/>
      <c r="F96" s="56"/>
      <c r="G96" s="56"/>
      <c r="H96" s="53"/>
      <c r="I96" s="57">
        <v>0</v>
      </c>
      <c r="J96" s="57">
        <v>0</v>
      </c>
      <c r="K96" s="57">
        <v>0</v>
      </c>
      <c r="L96" s="51"/>
      <c r="M96" s="55"/>
      <c r="N96" s="56"/>
      <c r="O96" s="56"/>
      <c r="P96" s="54"/>
      <c r="Q96" s="207">
        <f>+M96*E96+N96*F96+O96*G96</f>
        <v>0</v>
      </c>
    </row>
    <row r="97" spans="2:17" ht="30.75" customHeight="1" x14ac:dyDescent="0.25">
      <c r="B97" s="188" t="s">
        <v>197</v>
      </c>
      <c r="C97" s="105" t="s">
        <v>90</v>
      </c>
      <c r="D97" s="161" t="s">
        <v>360</v>
      </c>
      <c r="E97" s="52"/>
      <c r="F97" s="53"/>
      <c r="G97" s="53"/>
      <c r="H97" s="53"/>
      <c r="I97" s="50">
        <v>0</v>
      </c>
      <c r="J97" s="50">
        <v>0</v>
      </c>
      <c r="K97" s="50">
        <v>0</v>
      </c>
      <c r="L97" s="51"/>
      <c r="M97" s="52"/>
      <c r="N97" s="53"/>
      <c r="O97" s="53"/>
      <c r="P97" s="54"/>
      <c r="Q97" s="209"/>
    </row>
    <row r="98" spans="2:17" ht="24.95" customHeight="1" x14ac:dyDescent="0.25">
      <c r="B98" s="188" t="s">
        <v>198</v>
      </c>
      <c r="C98" s="105" t="s">
        <v>91</v>
      </c>
      <c r="D98" s="161" t="s">
        <v>361</v>
      </c>
      <c r="E98" s="52"/>
      <c r="F98" s="53"/>
      <c r="G98" s="53"/>
      <c r="H98" s="53"/>
      <c r="I98" s="50">
        <v>0</v>
      </c>
      <c r="J98" s="50">
        <v>0</v>
      </c>
      <c r="K98" s="50">
        <v>0</v>
      </c>
      <c r="L98" s="51"/>
      <c r="M98" s="52"/>
      <c r="N98" s="53"/>
      <c r="O98" s="53"/>
      <c r="P98" s="54"/>
      <c r="Q98" s="209"/>
    </row>
    <row r="99" spans="2:17" ht="24.95" customHeight="1" x14ac:dyDescent="0.25">
      <c r="B99" s="188" t="s">
        <v>199</v>
      </c>
      <c r="C99" s="105" t="s">
        <v>92</v>
      </c>
      <c r="D99" s="161" t="s">
        <v>330</v>
      </c>
      <c r="E99" s="52"/>
      <c r="F99" s="53"/>
      <c r="G99" s="53"/>
      <c r="H99" s="53"/>
      <c r="I99" s="50">
        <v>0</v>
      </c>
      <c r="J99" s="50">
        <v>0</v>
      </c>
      <c r="K99" s="50">
        <v>0</v>
      </c>
      <c r="L99" s="51"/>
      <c r="M99" s="52"/>
      <c r="N99" s="53"/>
      <c r="O99" s="53"/>
      <c r="P99" s="54"/>
      <c r="Q99" s="209"/>
    </row>
    <row r="100" spans="2:17" ht="28.15" customHeight="1" x14ac:dyDescent="0.25">
      <c r="B100" s="188" t="s">
        <v>200</v>
      </c>
      <c r="C100" s="105" t="s">
        <v>93</v>
      </c>
      <c r="D100" s="172" t="s">
        <v>379</v>
      </c>
      <c r="E100" s="52"/>
      <c r="F100" s="53"/>
      <c r="G100" s="53"/>
      <c r="H100" s="53"/>
      <c r="I100" s="50"/>
      <c r="J100" s="50"/>
      <c r="K100" s="50"/>
      <c r="L100" s="51"/>
      <c r="M100" s="52"/>
      <c r="N100" s="53"/>
      <c r="O100" s="53"/>
      <c r="P100" s="54"/>
      <c r="Q100" s="209"/>
    </row>
    <row r="101" spans="2:17" ht="24.95" customHeight="1" x14ac:dyDescent="0.25">
      <c r="B101" s="188" t="s">
        <v>201</v>
      </c>
      <c r="C101" s="95" t="s">
        <v>94</v>
      </c>
      <c r="D101" s="163" t="s">
        <v>286</v>
      </c>
      <c r="E101" s="143">
        <f>+E102+E103</f>
        <v>0</v>
      </c>
      <c r="F101" s="53"/>
      <c r="G101" s="53"/>
      <c r="H101" s="50"/>
      <c r="I101" s="50"/>
      <c r="J101" s="50"/>
      <c r="K101" s="50"/>
      <c r="L101" s="51"/>
      <c r="M101" s="52"/>
      <c r="N101" s="53"/>
      <c r="O101" s="53"/>
      <c r="P101" s="54"/>
      <c r="Q101" s="208">
        <f>+Q102+Q103</f>
        <v>0</v>
      </c>
    </row>
    <row r="102" spans="2:17" ht="24.95" customHeight="1" x14ac:dyDescent="0.25">
      <c r="B102" s="188" t="s">
        <v>202</v>
      </c>
      <c r="C102" s="95" t="s">
        <v>95</v>
      </c>
      <c r="D102" s="164" t="s">
        <v>362</v>
      </c>
      <c r="E102" s="98"/>
      <c r="F102" s="53"/>
      <c r="G102" s="53"/>
      <c r="H102" s="53"/>
      <c r="I102" s="57">
        <v>0.05</v>
      </c>
      <c r="J102" s="53"/>
      <c r="K102" s="53"/>
      <c r="L102" s="52"/>
      <c r="M102" s="144"/>
      <c r="N102" s="53"/>
      <c r="O102" s="53"/>
      <c r="P102" s="54"/>
      <c r="Q102" s="207">
        <f>+M102*E102</f>
        <v>0</v>
      </c>
    </row>
    <row r="103" spans="2:17" ht="24.95" customHeight="1" x14ac:dyDescent="0.25">
      <c r="B103" s="188" t="s">
        <v>203</v>
      </c>
      <c r="C103" s="95" t="s">
        <v>96</v>
      </c>
      <c r="D103" s="164" t="s">
        <v>287</v>
      </c>
      <c r="E103" s="98"/>
      <c r="F103" s="53"/>
      <c r="G103" s="53"/>
      <c r="H103" s="53"/>
      <c r="I103" s="57">
        <v>1</v>
      </c>
      <c r="J103" s="53"/>
      <c r="K103" s="53"/>
      <c r="L103" s="52"/>
      <c r="M103" s="144"/>
      <c r="N103" s="53"/>
      <c r="O103" s="53"/>
      <c r="P103" s="54"/>
      <c r="Q103" s="207">
        <f>+M103*E103</f>
        <v>0</v>
      </c>
    </row>
    <row r="104" spans="2:17" ht="24.95" customHeight="1" x14ac:dyDescent="0.25">
      <c r="B104" s="188" t="s">
        <v>204</v>
      </c>
      <c r="C104" s="105" t="s">
        <v>97</v>
      </c>
      <c r="D104" s="154" t="s">
        <v>363</v>
      </c>
      <c r="E104" s="52"/>
      <c r="F104" s="53"/>
      <c r="G104" s="53"/>
      <c r="H104" s="53"/>
      <c r="I104" s="50">
        <v>0.85</v>
      </c>
      <c r="J104" s="50">
        <v>0.85</v>
      </c>
      <c r="K104" s="50">
        <v>0.85</v>
      </c>
      <c r="L104" s="50">
        <v>0.85</v>
      </c>
      <c r="M104" s="52"/>
      <c r="N104" s="53"/>
      <c r="O104" s="53"/>
      <c r="P104" s="54"/>
      <c r="Q104" s="209"/>
    </row>
    <row r="105" spans="2:17" ht="24.95" customHeight="1" x14ac:dyDescent="0.25">
      <c r="B105" s="188" t="s">
        <v>205</v>
      </c>
      <c r="C105" s="105" t="s">
        <v>98</v>
      </c>
      <c r="D105" s="165" t="s">
        <v>288</v>
      </c>
      <c r="E105" s="52"/>
      <c r="F105" s="53"/>
      <c r="G105" s="53"/>
      <c r="H105" s="53"/>
      <c r="I105" s="50">
        <v>0.85</v>
      </c>
      <c r="J105" s="50">
        <v>0.85</v>
      </c>
      <c r="K105" s="50">
        <v>0.85</v>
      </c>
      <c r="L105" s="50">
        <v>0.85</v>
      </c>
      <c r="M105" s="52"/>
      <c r="N105" s="53"/>
      <c r="O105" s="53"/>
      <c r="P105" s="54"/>
      <c r="Q105" s="209"/>
    </row>
    <row r="106" spans="2:17" ht="24.95" customHeight="1" x14ac:dyDescent="0.25">
      <c r="B106" s="188" t="s">
        <v>206</v>
      </c>
      <c r="C106" s="95" t="s">
        <v>101</v>
      </c>
      <c r="D106" s="166" t="s">
        <v>295</v>
      </c>
      <c r="E106" s="143">
        <f>+E110+E111+E112</f>
        <v>0</v>
      </c>
      <c r="F106" s="143">
        <f>+F111+F112</f>
        <v>0</v>
      </c>
      <c r="G106" s="143">
        <f>+G107+G111+G112</f>
        <v>0</v>
      </c>
      <c r="H106" s="50"/>
      <c r="I106" s="50"/>
      <c r="J106" s="50"/>
      <c r="K106" s="50"/>
      <c r="L106" s="51"/>
      <c r="M106" s="52"/>
      <c r="N106" s="53"/>
      <c r="O106" s="53"/>
      <c r="P106" s="54"/>
      <c r="Q106" s="207">
        <f>+Q107+Q110+Q111+Q112</f>
        <v>0</v>
      </c>
    </row>
    <row r="107" spans="2:17" ht="24.95" customHeight="1" x14ac:dyDescent="0.25">
      <c r="B107" s="188" t="s">
        <v>207</v>
      </c>
      <c r="C107" s="95" t="s">
        <v>103</v>
      </c>
      <c r="D107" s="151" t="s">
        <v>364</v>
      </c>
      <c r="E107" s="52"/>
      <c r="F107" s="53"/>
      <c r="G107" s="97">
        <f>+G108+G109</f>
        <v>0</v>
      </c>
      <c r="H107" s="53"/>
      <c r="I107" s="50"/>
      <c r="J107" s="50"/>
      <c r="K107" s="50"/>
      <c r="L107" s="51"/>
      <c r="M107" s="52"/>
      <c r="N107" s="53"/>
      <c r="O107" s="53"/>
      <c r="P107" s="54"/>
      <c r="Q107" s="207">
        <f>+Q108+Q109</f>
        <v>0</v>
      </c>
    </row>
    <row r="108" spans="2:17" ht="24.95" customHeight="1" x14ac:dyDescent="0.25">
      <c r="B108" s="188" t="s">
        <v>208</v>
      </c>
      <c r="C108" s="95" t="s">
        <v>234</v>
      </c>
      <c r="D108" s="170" t="s">
        <v>346</v>
      </c>
      <c r="E108" s="52"/>
      <c r="F108" s="53"/>
      <c r="G108" s="97"/>
      <c r="H108" s="53"/>
      <c r="I108" s="50"/>
      <c r="J108" s="50"/>
      <c r="K108" s="57">
        <v>0.85</v>
      </c>
      <c r="L108" s="51"/>
      <c r="M108" s="52"/>
      <c r="N108" s="53"/>
      <c r="O108" s="56"/>
      <c r="P108" s="54"/>
      <c r="Q108" s="207">
        <f>+O108*G108</f>
        <v>0</v>
      </c>
    </row>
    <row r="109" spans="2:17" ht="24.95" customHeight="1" x14ac:dyDescent="0.25">
      <c r="B109" s="188" t="s">
        <v>99</v>
      </c>
      <c r="C109" s="95" t="s">
        <v>235</v>
      </c>
      <c r="D109" s="150" t="s">
        <v>335</v>
      </c>
      <c r="E109" s="52"/>
      <c r="F109" s="53"/>
      <c r="G109" s="97"/>
      <c r="H109" s="53"/>
      <c r="I109" s="50"/>
      <c r="J109" s="50"/>
      <c r="K109" s="57">
        <v>1</v>
      </c>
      <c r="L109" s="51"/>
      <c r="M109" s="52"/>
      <c r="N109" s="53"/>
      <c r="O109" s="56"/>
      <c r="P109" s="54"/>
      <c r="Q109" s="207">
        <f>+O109*G109</f>
        <v>0</v>
      </c>
    </row>
    <row r="110" spans="2:17" ht="26.45" customHeight="1" x14ac:dyDescent="0.25">
      <c r="B110" s="188" t="s">
        <v>100</v>
      </c>
      <c r="C110" s="95" t="s">
        <v>105</v>
      </c>
      <c r="D110" s="156" t="s">
        <v>365</v>
      </c>
      <c r="E110" s="55"/>
      <c r="F110" s="53"/>
      <c r="G110" s="53"/>
      <c r="H110" s="53"/>
      <c r="I110" s="57">
        <v>0</v>
      </c>
      <c r="J110" s="65"/>
      <c r="K110" s="65"/>
      <c r="L110" s="66"/>
      <c r="M110" s="144"/>
      <c r="N110" s="53"/>
      <c r="O110" s="53"/>
      <c r="P110" s="54"/>
      <c r="Q110" s="207">
        <f>+M110*E110</f>
        <v>0</v>
      </c>
    </row>
    <row r="111" spans="2:17" ht="26.45" customHeight="1" x14ac:dyDescent="0.25">
      <c r="B111" s="188" t="s">
        <v>102</v>
      </c>
      <c r="C111" s="95" t="s">
        <v>107</v>
      </c>
      <c r="D111" s="156" t="s">
        <v>291</v>
      </c>
      <c r="E111" s="55"/>
      <c r="F111" s="93"/>
      <c r="G111" s="93"/>
      <c r="H111" s="53"/>
      <c r="I111" s="57">
        <v>1</v>
      </c>
      <c r="J111" s="57">
        <v>1</v>
      </c>
      <c r="K111" s="57">
        <v>1</v>
      </c>
      <c r="L111" s="66"/>
      <c r="M111" s="144"/>
      <c r="N111" s="145"/>
      <c r="O111" s="145"/>
      <c r="P111" s="54"/>
      <c r="Q111" s="207">
        <f>+E111*M111+F111*N111+G111*O111</f>
        <v>0</v>
      </c>
    </row>
    <row r="112" spans="2:17" ht="23.45" customHeight="1" x14ac:dyDescent="0.25">
      <c r="B112" s="188" t="s">
        <v>104</v>
      </c>
      <c r="C112" s="95" t="s">
        <v>262</v>
      </c>
      <c r="D112" s="151" t="s">
        <v>295</v>
      </c>
      <c r="E112" s="55"/>
      <c r="F112" s="56"/>
      <c r="G112" s="56"/>
      <c r="H112" s="53"/>
      <c r="I112" s="57">
        <v>0.5</v>
      </c>
      <c r="J112" s="57">
        <v>0.5</v>
      </c>
      <c r="K112" s="57">
        <v>1</v>
      </c>
      <c r="L112" s="51"/>
      <c r="M112" s="55"/>
      <c r="N112" s="56"/>
      <c r="O112" s="56"/>
      <c r="P112" s="54"/>
      <c r="Q112" s="207">
        <f>+E112*M112+F112*N112+G112*O112</f>
        <v>0</v>
      </c>
    </row>
    <row r="113" spans="2:17" ht="24.95" customHeight="1" x14ac:dyDescent="0.25">
      <c r="B113" s="188" t="s">
        <v>106</v>
      </c>
      <c r="C113" s="95" t="s">
        <v>243</v>
      </c>
      <c r="D113" s="166" t="s">
        <v>296</v>
      </c>
      <c r="E113" s="143">
        <f>+E115+E116+E117+E118</f>
        <v>0</v>
      </c>
      <c r="F113" s="143">
        <f>+F115+F116+F117+F118</f>
        <v>0</v>
      </c>
      <c r="G113" s="143">
        <f>+G115+G116+G117+G118</f>
        <v>0</v>
      </c>
      <c r="H113" s="50"/>
      <c r="I113" s="50"/>
      <c r="J113" s="50"/>
      <c r="K113" s="50"/>
      <c r="L113" s="51"/>
      <c r="M113" s="52"/>
      <c r="N113" s="53"/>
      <c r="O113" s="53"/>
      <c r="P113" s="54"/>
      <c r="Q113" s="207">
        <f>+Q114+Q115+Q116+Q117+Q118</f>
        <v>0</v>
      </c>
    </row>
    <row r="114" spans="2:17" ht="24.95" customHeight="1" x14ac:dyDescent="0.25">
      <c r="B114" s="188" t="s">
        <v>108</v>
      </c>
      <c r="C114" s="105" t="s">
        <v>257</v>
      </c>
      <c r="D114" s="167" t="s">
        <v>366</v>
      </c>
      <c r="E114" s="52"/>
      <c r="F114" s="53"/>
      <c r="G114" s="53"/>
      <c r="H114" s="53"/>
      <c r="I114" s="50"/>
      <c r="J114" s="50"/>
      <c r="K114" s="50"/>
      <c r="L114" s="51"/>
      <c r="M114" s="52"/>
      <c r="N114" s="53"/>
      <c r="O114" s="53"/>
      <c r="P114" s="54"/>
      <c r="Q114" s="209"/>
    </row>
    <row r="115" spans="2:17" ht="24.95" customHeight="1" x14ac:dyDescent="0.25">
      <c r="B115" s="188" t="s">
        <v>248</v>
      </c>
      <c r="C115" s="95" t="s">
        <v>258</v>
      </c>
      <c r="D115" s="168" t="s">
        <v>367</v>
      </c>
      <c r="E115" s="55"/>
      <c r="F115" s="56"/>
      <c r="G115" s="56"/>
      <c r="H115" s="53"/>
      <c r="I115" s="57">
        <v>0.05</v>
      </c>
      <c r="J115" s="57">
        <v>0.05</v>
      </c>
      <c r="K115" s="57">
        <v>0.05</v>
      </c>
      <c r="L115" s="51"/>
      <c r="M115" s="55"/>
      <c r="N115" s="56"/>
      <c r="O115" s="56"/>
      <c r="P115" s="54"/>
      <c r="Q115" s="207">
        <f>+E115*M115+F115*N115+G115*O115</f>
        <v>0</v>
      </c>
    </row>
    <row r="116" spans="2:17" ht="28.15" customHeight="1" x14ac:dyDescent="0.25">
      <c r="B116" s="188" t="s">
        <v>249</v>
      </c>
      <c r="C116" s="95" t="s">
        <v>259</v>
      </c>
      <c r="D116" s="169" t="s">
        <v>368</v>
      </c>
      <c r="E116" s="67"/>
      <c r="F116" s="68"/>
      <c r="G116" s="68"/>
      <c r="H116" s="69"/>
      <c r="I116" s="70">
        <v>0.05</v>
      </c>
      <c r="J116" s="71">
        <v>7.4999999999999997E-2</v>
      </c>
      <c r="K116" s="70">
        <v>0.1</v>
      </c>
      <c r="L116" s="72"/>
      <c r="M116" s="67"/>
      <c r="N116" s="68"/>
      <c r="O116" s="68"/>
      <c r="P116" s="73"/>
      <c r="Q116" s="207">
        <f>+E116*M116+F116*N116+G116*O116</f>
        <v>0</v>
      </c>
    </row>
    <row r="117" spans="2:17" ht="28.15" customHeight="1" x14ac:dyDescent="0.25">
      <c r="B117" s="188" t="s">
        <v>263</v>
      </c>
      <c r="C117" s="95" t="s">
        <v>260</v>
      </c>
      <c r="D117" s="173" t="s">
        <v>380</v>
      </c>
      <c r="E117" s="67"/>
      <c r="F117" s="68"/>
      <c r="G117" s="68"/>
      <c r="H117" s="69"/>
      <c r="I117" s="70">
        <v>1</v>
      </c>
      <c r="J117" s="70">
        <v>1</v>
      </c>
      <c r="K117" s="70">
        <v>1</v>
      </c>
      <c r="L117" s="72"/>
      <c r="M117" s="67"/>
      <c r="N117" s="68"/>
      <c r="O117" s="68"/>
      <c r="P117" s="73"/>
      <c r="Q117" s="210">
        <f>+E117*M117+F117*N117+G117*O117</f>
        <v>0</v>
      </c>
    </row>
    <row r="118" spans="2:17" ht="28.15" customHeight="1" thickBot="1" x14ac:dyDescent="0.3">
      <c r="B118" s="196" t="s">
        <v>264</v>
      </c>
      <c r="C118" s="211" t="s">
        <v>261</v>
      </c>
      <c r="D118" s="212" t="s">
        <v>369</v>
      </c>
      <c r="E118" s="213"/>
      <c r="F118" s="214"/>
      <c r="G118" s="214"/>
      <c r="H118" s="215"/>
      <c r="I118" s="215"/>
      <c r="J118" s="215"/>
      <c r="K118" s="215"/>
      <c r="L118" s="216"/>
      <c r="M118" s="213"/>
      <c r="N118" s="214"/>
      <c r="O118" s="214"/>
      <c r="P118" s="217"/>
      <c r="Q118" s="218">
        <f>+E118*M118+F118*N118+G118*O118</f>
        <v>0</v>
      </c>
    </row>
  </sheetData>
  <mergeCells count="12">
    <mergeCell ref="Q6:Q8"/>
    <mergeCell ref="B2:Q2"/>
    <mergeCell ref="M7:O7"/>
    <mergeCell ref="P7:P8"/>
    <mergeCell ref="B6:D8"/>
    <mergeCell ref="E6:H6"/>
    <mergeCell ref="I6:L6"/>
    <mergeCell ref="M6:P6"/>
    <mergeCell ref="E7:G7"/>
    <mergeCell ref="H7:H8"/>
    <mergeCell ref="I7:K7"/>
    <mergeCell ref="L7:L8"/>
  </mergeCells>
  <printOptions horizontalCentered="1" verticalCentered="1"/>
  <pageMargins left="0" right="0" top="0" bottom="0" header="0" footer="0"/>
  <pageSetup paperSize="9" scale="38" fitToHeight="0" orientation="landscape" cellComments="asDisplayed" r:id="rId1"/>
  <rowBreaks count="1" manualBreakCount="1">
    <brk id="105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6"/>
  <sheetViews>
    <sheetView showGridLines="0" zoomScale="68" zoomScaleNormal="6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4" sqref="E4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75.7109375" style="4" customWidth="1"/>
    <col min="5" max="14" width="20.7109375" style="4" customWidth="1"/>
    <col min="15" max="16384" width="11.42578125" style="4"/>
  </cols>
  <sheetData>
    <row r="1" spans="1:14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9.25" customHeight="1" thickBot="1" x14ac:dyDescent="0.3">
      <c r="A2" s="1"/>
      <c r="B2" s="234" t="s">
        <v>297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4" ht="15" customHeight="1" x14ac:dyDescent="0.25">
      <c r="A3" s="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5" customHeight="1" x14ac:dyDescent="0.25">
      <c r="A4" s="1"/>
      <c r="B4" s="23"/>
      <c r="C4" s="23"/>
      <c r="D4" s="6" t="s">
        <v>276</v>
      </c>
      <c r="E4" s="6"/>
      <c r="F4" s="31"/>
      <c r="G4" s="31"/>
      <c r="H4" s="31"/>
      <c r="I4" s="31"/>
      <c r="J4" s="23"/>
      <c r="K4" s="23"/>
      <c r="L4" s="23"/>
      <c r="M4" s="23"/>
    </row>
    <row r="5" spans="1:14" ht="15" customHeight="1" thickBot="1" x14ac:dyDescent="0.3">
      <c r="A5" s="1"/>
      <c r="B5" s="23"/>
      <c r="C5" s="23"/>
      <c r="D5" s="5"/>
      <c r="E5" s="23"/>
      <c r="F5" s="23"/>
      <c r="G5" s="23"/>
      <c r="H5" s="23"/>
      <c r="I5" s="23"/>
      <c r="J5" s="251"/>
      <c r="K5" s="251"/>
      <c r="L5" s="251"/>
      <c r="M5" s="251"/>
    </row>
    <row r="6" spans="1:14" s="10" customFormat="1" ht="51.75" customHeight="1" x14ac:dyDescent="0.25">
      <c r="A6" s="7"/>
      <c r="B6" s="177"/>
      <c r="C6" s="178"/>
      <c r="D6" s="179"/>
      <c r="E6" s="252" t="s">
        <v>279</v>
      </c>
      <c r="F6" s="253"/>
      <c r="G6" s="254"/>
      <c r="H6" s="252" t="s">
        <v>299</v>
      </c>
      <c r="I6" s="253"/>
      <c r="J6" s="254"/>
      <c r="K6" s="252" t="s">
        <v>300</v>
      </c>
      <c r="L6" s="253"/>
      <c r="M6" s="254"/>
      <c r="N6" s="84" t="s">
        <v>301</v>
      </c>
    </row>
    <row r="7" spans="1:14" s="10" customFormat="1" ht="51.75" customHeight="1" x14ac:dyDescent="0.25">
      <c r="A7" s="7"/>
      <c r="B7" s="85"/>
      <c r="C7" s="86"/>
      <c r="D7" s="87"/>
      <c r="E7" s="88" t="s">
        <v>280</v>
      </c>
      <c r="F7" s="88" t="s">
        <v>281</v>
      </c>
      <c r="G7" s="88" t="s">
        <v>282</v>
      </c>
      <c r="H7" s="88" t="s">
        <v>280</v>
      </c>
      <c r="I7" s="88" t="s">
        <v>281</v>
      </c>
      <c r="J7" s="88" t="s">
        <v>282</v>
      </c>
      <c r="K7" s="88" t="s">
        <v>280</v>
      </c>
      <c r="L7" s="88" t="s">
        <v>281</v>
      </c>
      <c r="M7" s="88" t="s">
        <v>282</v>
      </c>
      <c r="N7" s="187" t="s">
        <v>302</v>
      </c>
    </row>
    <row r="8" spans="1:14" s="10" customFormat="1" ht="30.75" customHeight="1" x14ac:dyDescent="0.25">
      <c r="A8" s="7"/>
      <c r="B8" s="112" t="s">
        <v>277</v>
      </c>
      <c r="C8" s="113" t="s">
        <v>283</v>
      </c>
      <c r="D8" s="114" t="s">
        <v>298</v>
      </c>
      <c r="E8" s="74" t="s">
        <v>112</v>
      </c>
      <c r="F8" s="74" t="s">
        <v>113</v>
      </c>
      <c r="G8" s="74" t="s">
        <v>114</v>
      </c>
      <c r="H8" s="74" t="s">
        <v>115</v>
      </c>
      <c r="I8" s="74" t="s">
        <v>116</v>
      </c>
      <c r="J8" s="74" t="s">
        <v>117</v>
      </c>
      <c r="K8" s="74" t="s">
        <v>118</v>
      </c>
      <c r="L8" s="74" t="s">
        <v>119</v>
      </c>
      <c r="M8" s="74" t="s">
        <v>120</v>
      </c>
      <c r="N8" s="185" t="s">
        <v>121</v>
      </c>
    </row>
    <row r="9" spans="1:14" s="10" customFormat="1" ht="30.75" customHeight="1" x14ac:dyDescent="0.25">
      <c r="A9" s="7"/>
      <c r="B9" s="188" t="s">
        <v>112</v>
      </c>
      <c r="C9" s="14" t="s">
        <v>10</v>
      </c>
      <c r="D9" s="44" t="s">
        <v>272</v>
      </c>
      <c r="E9" s="137">
        <f>+E10+E15+E21+E31+E39+E40+E41+E47</f>
        <v>0</v>
      </c>
      <c r="F9" s="137">
        <f>+F10+F15+F21+F31+F39+F41+F47</f>
        <v>0</v>
      </c>
      <c r="G9" s="137">
        <f>+G10+G15+G21+G31+G39+G41+G47</f>
        <v>0</v>
      </c>
      <c r="H9" s="80"/>
      <c r="I9" s="80"/>
      <c r="J9" s="80"/>
      <c r="K9" s="80"/>
      <c r="L9" s="80"/>
      <c r="M9" s="80"/>
      <c r="N9" s="189">
        <f>+N10+N15+N21+N31+N39+N47+N41</f>
        <v>0</v>
      </c>
    </row>
    <row r="10" spans="1:14" s="10" customFormat="1" ht="30" customHeight="1" x14ac:dyDescent="0.25">
      <c r="A10" s="7"/>
      <c r="B10" s="76" t="s">
        <v>113</v>
      </c>
      <c r="C10" s="18" t="s">
        <v>328</v>
      </c>
      <c r="D10" s="15" t="s">
        <v>303</v>
      </c>
      <c r="E10" s="137">
        <f>+E13+E14</f>
        <v>0</v>
      </c>
      <c r="F10" s="137">
        <f>+F13+F14</f>
        <v>0</v>
      </c>
      <c r="G10" s="137">
        <f>+G11+G12+G13+G14</f>
        <v>0</v>
      </c>
      <c r="H10" s="80"/>
      <c r="I10" s="80"/>
      <c r="J10" s="80"/>
      <c r="K10" s="80"/>
      <c r="L10" s="80"/>
      <c r="M10" s="80"/>
      <c r="N10" s="190">
        <f>+N11+N12+N13+N14</f>
        <v>0</v>
      </c>
    </row>
    <row r="11" spans="1:14" ht="30" customHeight="1" x14ac:dyDescent="0.25">
      <c r="A11" s="11"/>
      <c r="B11" s="188" t="s">
        <v>114</v>
      </c>
      <c r="C11" s="18" t="s">
        <v>209</v>
      </c>
      <c r="D11" s="32" t="s">
        <v>304</v>
      </c>
      <c r="E11" s="80"/>
      <c r="F11" s="80"/>
      <c r="G11" s="16"/>
      <c r="H11" s="80"/>
      <c r="I11" s="80"/>
      <c r="J11" s="75">
        <v>1</v>
      </c>
      <c r="K11" s="80"/>
      <c r="L11" s="80"/>
      <c r="M11" s="17"/>
      <c r="N11" s="191">
        <f>+M11*G11</f>
        <v>0</v>
      </c>
    </row>
    <row r="12" spans="1:14" ht="30" customHeight="1" x14ac:dyDescent="0.25">
      <c r="A12" s="11"/>
      <c r="B12" s="188" t="s">
        <v>115</v>
      </c>
      <c r="C12" s="18" t="s">
        <v>210</v>
      </c>
      <c r="D12" s="32" t="s">
        <v>305</v>
      </c>
      <c r="E12" s="124"/>
      <c r="F12" s="124"/>
      <c r="G12" s="16"/>
      <c r="H12" s="75">
        <v>0</v>
      </c>
      <c r="I12" s="75">
        <v>0</v>
      </c>
      <c r="J12" s="75">
        <v>1</v>
      </c>
      <c r="K12" s="80"/>
      <c r="L12" s="80"/>
      <c r="M12" s="17"/>
      <c r="N12" s="191">
        <f>+M12*G12</f>
        <v>0</v>
      </c>
    </row>
    <row r="13" spans="1:14" ht="30" customHeight="1" x14ac:dyDescent="0.25">
      <c r="A13" s="11"/>
      <c r="B13" s="76" t="s">
        <v>116</v>
      </c>
      <c r="C13" s="18" t="s">
        <v>211</v>
      </c>
      <c r="D13" s="32" t="s">
        <v>306</v>
      </c>
      <c r="E13" s="21"/>
      <c r="F13" s="21"/>
      <c r="G13" s="21"/>
      <c r="H13" s="75">
        <v>0</v>
      </c>
      <c r="I13" s="75">
        <v>0</v>
      </c>
      <c r="J13" s="75">
        <v>1</v>
      </c>
      <c r="K13" s="80"/>
      <c r="L13" s="80"/>
      <c r="M13" s="22"/>
      <c r="N13" s="191">
        <f>+M13*G13</f>
        <v>0</v>
      </c>
    </row>
    <row r="14" spans="1:14" ht="30" customHeight="1" x14ac:dyDescent="0.25">
      <c r="A14" s="11"/>
      <c r="B14" s="188" t="s">
        <v>117</v>
      </c>
      <c r="C14" s="18" t="s">
        <v>212</v>
      </c>
      <c r="D14" s="32" t="s">
        <v>329</v>
      </c>
      <c r="E14" s="21"/>
      <c r="F14" s="21"/>
      <c r="G14" s="21"/>
      <c r="H14" s="75">
        <v>0</v>
      </c>
      <c r="I14" s="75">
        <v>0</v>
      </c>
      <c r="J14" s="75">
        <v>1</v>
      </c>
      <c r="K14" s="80"/>
      <c r="L14" s="80"/>
      <c r="M14" s="22"/>
      <c r="N14" s="191">
        <f>+M14*G14</f>
        <v>0</v>
      </c>
    </row>
    <row r="15" spans="1:14" ht="30" customHeight="1" x14ac:dyDescent="0.25">
      <c r="A15" s="11"/>
      <c r="B15" s="188" t="s">
        <v>118</v>
      </c>
      <c r="C15" s="18" t="s">
        <v>7</v>
      </c>
      <c r="D15" s="15" t="s">
        <v>307</v>
      </c>
      <c r="E15" s="130">
        <f>+E17+E19</f>
        <v>0</v>
      </c>
      <c r="F15" s="130">
        <f>+F19</f>
        <v>0</v>
      </c>
      <c r="G15" s="130">
        <f>+G19</f>
        <v>0</v>
      </c>
      <c r="H15" s="80"/>
      <c r="I15" s="80"/>
      <c r="J15" s="80"/>
      <c r="K15" s="80"/>
      <c r="L15" s="80"/>
      <c r="M15" s="80"/>
      <c r="N15" s="191">
        <f>+N17+N19</f>
        <v>0</v>
      </c>
    </row>
    <row r="16" spans="1:14" ht="30" customHeight="1" x14ac:dyDescent="0.25">
      <c r="A16" s="11"/>
      <c r="B16" s="76" t="s">
        <v>119</v>
      </c>
      <c r="C16" s="18" t="s">
        <v>213</v>
      </c>
      <c r="D16" s="115" t="s">
        <v>370</v>
      </c>
      <c r="E16" s="116"/>
      <c r="F16" s="117"/>
      <c r="G16" s="117"/>
      <c r="H16" s="80"/>
      <c r="I16" s="80"/>
      <c r="J16" s="80"/>
      <c r="K16" s="117"/>
      <c r="L16" s="117"/>
      <c r="M16" s="117"/>
      <c r="N16" s="136"/>
    </row>
    <row r="17" spans="1:14" ht="30" customHeight="1" x14ac:dyDescent="0.25">
      <c r="A17" s="11"/>
      <c r="B17" s="188" t="s">
        <v>120</v>
      </c>
      <c r="C17" s="18" t="s">
        <v>11</v>
      </c>
      <c r="D17" s="32" t="s">
        <v>308</v>
      </c>
      <c r="E17" s="121"/>
      <c r="F17" s="117"/>
      <c r="G17" s="117"/>
      <c r="H17" s="75">
        <v>0.95</v>
      </c>
      <c r="I17" s="80">
        <v>0.95</v>
      </c>
      <c r="J17" s="80">
        <v>1</v>
      </c>
      <c r="K17" s="123"/>
      <c r="L17" s="119"/>
      <c r="M17" s="117"/>
      <c r="N17" s="191">
        <f>+E17*K17</f>
        <v>0</v>
      </c>
    </row>
    <row r="18" spans="1:14" ht="30" customHeight="1" x14ac:dyDescent="0.25">
      <c r="A18" s="11"/>
      <c r="B18" s="188" t="s">
        <v>121</v>
      </c>
      <c r="C18" s="18" t="s">
        <v>214</v>
      </c>
      <c r="D18" s="115" t="s">
        <v>388</v>
      </c>
      <c r="E18" s="80"/>
      <c r="F18" s="80"/>
      <c r="G18" s="117"/>
      <c r="H18" s="80"/>
      <c r="I18" s="80"/>
      <c r="J18" s="80">
        <v>1</v>
      </c>
      <c r="K18" s="80"/>
      <c r="L18" s="80"/>
      <c r="M18" s="117"/>
      <c r="N18" s="136"/>
    </row>
    <row r="19" spans="1:14" ht="30" customHeight="1" x14ac:dyDescent="0.25">
      <c r="A19" s="11"/>
      <c r="B19" s="76" t="s">
        <v>122</v>
      </c>
      <c r="C19" s="18" t="s">
        <v>12</v>
      </c>
      <c r="D19" s="32" t="s">
        <v>309</v>
      </c>
      <c r="E19" s="121"/>
      <c r="F19" s="122"/>
      <c r="G19" s="122"/>
      <c r="H19" s="75">
        <v>0.9</v>
      </c>
      <c r="I19" s="75">
        <v>0.9</v>
      </c>
      <c r="J19" s="75">
        <v>1</v>
      </c>
      <c r="K19" s="123"/>
      <c r="L19" s="123"/>
      <c r="M19" s="122"/>
      <c r="N19" s="191">
        <f>+E19*K19+F19*L19+G19*M19</f>
        <v>0</v>
      </c>
    </row>
    <row r="20" spans="1:14" ht="30" customHeight="1" x14ac:dyDescent="0.25">
      <c r="A20" s="11"/>
      <c r="B20" s="188" t="s">
        <v>123</v>
      </c>
      <c r="C20" s="18" t="s">
        <v>215</v>
      </c>
      <c r="D20" s="115" t="s">
        <v>388</v>
      </c>
      <c r="E20" s="80"/>
      <c r="F20" s="80"/>
      <c r="G20" s="117"/>
      <c r="H20" s="80"/>
      <c r="I20" s="80"/>
      <c r="J20" s="80">
        <v>1</v>
      </c>
      <c r="K20" s="80"/>
      <c r="L20" s="80"/>
      <c r="M20" s="117"/>
      <c r="N20" s="136"/>
    </row>
    <row r="21" spans="1:14" ht="30" customHeight="1" x14ac:dyDescent="0.25">
      <c r="A21" s="11"/>
      <c r="B21" s="188" t="s">
        <v>124</v>
      </c>
      <c r="C21" s="18" t="s">
        <v>8</v>
      </c>
      <c r="D21" s="79" t="s">
        <v>313</v>
      </c>
      <c r="E21" s="131">
        <f>+E24+E25+E26+E27+E28</f>
        <v>0</v>
      </c>
      <c r="F21" s="131">
        <f>+F24+F25+F26+F27+F28</f>
        <v>0</v>
      </c>
      <c r="G21" s="131">
        <f>+G24+G25+G26+G27+G28</f>
        <v>0</v>
      </c>
      <c r="H21" s="80"/>
      <c r="I21" s="80"/>
      <c r="J21" s="80"/>
      <c r="K21" s="80"/>
      <c r="L21" s="192"/>
      <c r="M21" s="118"/>
      <c r="N21" s="191">
        <f>+N24+N25+N26+N27+N28</f>
        <v>0</v>
      </c>
    </row>
    <row r="22" spans="1:14" ht="30" customHeight="1" x14ac:dyDescent="0.25">
      <c r="A22" s="11"/>
      <c r="B22" s="76" t="s">
        <v>125</v>
      </c>
      <c r="C22" s="18" t="s">
        <v>236</v>
      </c>
      <c r="D22" s="120" t="s">
        <v>371</v>
      </c>
      <c r="E22" s="121"/>
      <c r="F22" s="122"/>
      <c r="G22" s="122"/>
      <c r="H22" s="80"/>
      <c r="I22" s="80"/>
      <c r="J22" s="80"/>
      <c r="K22" s="122"/>
      <c r="L22" s="122"/>
      <c r="M22" s="122"/>
      <c r="N22" s="193">
        <f>+E22*K22+F22*L22+G22*M22</f>
        <v>0</v>
      </c>
    </row>
    <row r="23" spans="1:14" ht="30" customHeight="1" x14ac:dyDescent="0.25">
      <c r="A23" s="11"/>
      <c r="B23" s="188" t="s">
        <v>126</v>
      </c>
      <c r="C23" s="18" t="s">
        <v>250</v>
      </c>
      <c r="D23" s="120" t="s">
        <v>372</v>
      </c>
      <c r="E23" s="121"/>
      <c r="F23" s="122"/>
      <c r="G23" s="122"/>
      <c r="H23" s="80"/>
      <c r="I23" s="80"/>
      <c r="J23" s="80"/>
      <c r="K23" s="122"/>
      <c r="L23" s="122"/>
      <c r="M23" s="122"/>
      <c r="N23" s="193">
        <f>+E23*K23+F23*L23+G23*M23</f>
        <v>0</v>
      </c>
    </row>
    <row r="24" spans="1:14" ht="30" customHeight="1" x14ac:dyDescent="0.25">
      <c r="A24" s="11"/>
      <c r="B24" s="188" t="s">
        <v>127</v>
      </c>
      <c r="C24" s="18" t="s">
        <v>216</v>
      </c>
      <c r="D24" s="17" t="s">
        <v>321</v>
      </c>
      <c r="E24" s="121"/>
      <c r="F24" s="122"/>
      <c r="G24" s="122"/>
      <c r="H24" s="75">
        <v>0.5</v>
      </c>
      <c r="I24" s="75">
        <v>0.5</v>
      </c>
      <c r="J24" s="75">
        <v>1</v>
      </c>
      <c r="K24" s="123"/>
      <c r="L24" s="123"/>
      <c r="M24" s="122"/>
      <c r="N24" s="191">
        <f t="shared" ref="N24:N28" si="0">+E24*K24+F24*L24+G24*M24</f>
        <v>0</v>
      </c>
    </row>
    <row r="25" spans="1:14" ht="41.45" customHeight="1" x14ac:dyDescent="0.25">
      <c r="A25" s="11"/>
      <c r="B25" s="76" t="s">
        <v>128</v>
      </c>
      <c r="C25" s="18" t="s">
        <v>217</v>
      </c>
      <c r="D25" s="17" t="s">
        <v>325</v>
      </c>
      <c r="E25" s="194"/>
      <c r="F25" s="122"/>
      <c r="G25" s="122"/>
      <c r="H25" s="75">
        <v>0.5</v>
      </c>
      <c r="I25" s="75">
        <v>0.5</v>
      </c>
      <c r="J25" s="75">
        <v>1</v>
      </c>
      <c r="K25" s="123"/>
      <c r="L25" s="123"/>
      <c r="M25" s="122"/>
      <c r="N25" s="191">
        <f t="shared" si="0"/>
        <v>0</v>
      </c>
    </row>
    <row r="26" spans="1:14" ht="30" customHeight="1" x14ac:dyDescent="0.25">
      <c r="A26" s="11"/>
      <c r="B26" s="188" t="s">
        <v>129</v>
      </c>
      <c r="C26" s="18" t="s">
        <v>218</v>
      </c>
      <c r="D26" s="17" t="s">
        <v>326</v>
      </c>
      <c r="E26" s="121"/>
      <c r="F26" s="122"/>
      <c r="G26" s="122"/>
      <c r="H26" s="75">
        <v>0.5</v>
      </c>
      <c r="I26" s="75">
        <v>0.5</v>
      </c>
      <c r="J26" s="75">
        <v>1</v>
      </c>
      <c r="K26" s="123"/>
      <c r="L26" s="123"/>
      <c r="M26" s="122"/>
      <c r="N26" s="191">
        <f t="shared" si="0"/>
        <v>0</v>
      </c>
    </row>
    <row r="27" spans="1:14" ht="30" customHeight="1" x14ac:dyDescent="0.25">
      <c r="A27" s="11"/>
      <c r="B27" s="188" t="s">
        <v>130</v>
      </c>
      <c r="C27" s="18" t="s">
        <v>219</v>
      </c>
      <c r="D27" s="17" t="s">
        <v>324</v>
      </c>
      <c r="E27" s="121"/>
      <c r="F27" s="122"/>
      <c r="G27" s="122"/>
      <c r="H27" s="75">
        <v>0.5</v>
      </c>
      <c r="I27" s="75">
        <v>0.5</v>
      </c>
      <c r="J27" s="75">
        <v>1</v>
      </c>
      <c r="K27" s="123"/>
      <c r="L27" s="123"/>
      <c r="M27" s="122"/>
      <c r="N27" s="191">
        <f t="shared" si="0"/>
        <v>0</v>
      </c>
    </row>
    <row r="28" spans="1:14" ht="30" customHeight="1" x14ac:dyDescent="0.25">
      <c r="A28" s="11"/>
      <c r="B28" s="76" t="s">
        <v>131</v>
      </c>
      <c r="C28" s="18" t="s">
        <v>220</v>
      </c>
      <c r="D28" s="17" t="s">
        <v>327</v>
      </c>
      <c r="E28" s="121"/>
      <c r="F28" s="122"/>
      <c r="G28" s="122"/>
      <c r="H28" s="75">
        <v>0.5</v>
      </c>
      <c r="I28" s="75">
        <v>0.5</v>
      </c>
      <c r="J28" s="75">
        <v>1</v>
      </c>
      <c r="K28" s="123"/>
      <c r="L28" s="123"/>
      <c r="M28" s="122"/>
      <c r="N28" s="191">
        <f t="shared" si="0"/>
        <v>0</v>
      </c>
    </row>
    <row r="29" spans="1:14" ht="30" customHeight="1" x14ac:dyDescent="0.25">
      <c r="A29" s="11"/>
      <c r="B29" s="188" t="s">
        <v>132</v>
      </c>
      <c r="C29" s="18" t="s">
        <v>221</v>
      </c>
      <c r="D29" s="109" t="s">
        <v>381</v>
      </c>
      <c r="E29" s="116"/>
      <c r="F29" s="117"/>
      <c r="G29" s="117"/>
      <c r="H29" s="80">
        <v>0.5</v>
      </c>
      <c r="I29" s="80">
        <v>0.5</v>
      </c>
      <c r="J29" s="80">
        <v>1</v>
      </c>
      <c r="K29" s="119"/>
      <c r="L29" s="119"/>
      <c r="M29" s="117"/>
      <c r="N29" s="136"/>
    </row>
    <row r="30" spans="1:14" ht="43.15" customHeight="1" x14ac:dyDescent="0.25">
      <c r="A30" s="11"/>
      <c r="B30" s="188" t="s">
        <v>133</v>
      </c>
      <c r="C30" s="18" t="s">
        <v>222</v>
      </c>
      <c r="D30" s="128" t="s">
        <v>382</v>
      </c>
      <c r="E30" s="116"/>
      <c r="F30" s="117"/>
      <c r="G30" s="117"/>
      <c r="H30" s="80"/>
      <c r="I30" s="80"/>
      <c r="J30" s="80"/>
      <c r="K30" s="119"/>
      <c r="L30" s="119"/>
      <c r="M30" s="117"/>
      <c r="N30" s="136"/>
    </row>
    <row r="31" spans="1:14" ht="30" customHeight="1" x14ac:dyDescent="0.25">
      <c r="A31" s="11"/>
      <c r="B31" s="76" t="s">
        <v>134</v>
      </c>
      <c r="C31" s="18" t="s">
        <v>223</v>
      </c>
      <c r="D31" s="79" t="s">
        <v>314</v>
      </c>
      <c r="E31" s="130">
        <f>+E33+E34+E35</f>
        <v>0</v>
      </c>
      <c r="F31" s="130">
        <f>+F33+F34+F35</f>
        <v>0</v>
      </c>
      <c r="G31" s="130">
        <f>+G33+G34+G35</f>
        <v>0</v>
      </c>
      <c r="H31" s="80"/>
      <c r="I31" s="80"/>
      <c r="J31" s="80"/>
      <c r="K31" s="80"/>
      <c r="L31" s="80"/>
      <c r="M31" s="80"/>
      <c r="N31" s="191">
        <f>+N33+N34+N35</f>
        <v>0</v>
      </c>
    </row>
    <row r="32" spans="1:14" ht="30" customHeight="1" x14ac:dyDescent="0.25">
      <c r="A32" s="11"/>
      <c r="B32" s="188" t="s">
        <v>135</v>
      </c>
      <c r="C32" s="18" t="s">
        <v>237</v>
      </c>
      <c r="D32" s="174" t="s">
        <v>383</v>
      </c>
      <c r="E32" s="116"/>
      <c r="F32" s="80"/>
      <c r="G32" s="80"/>
      <c r="H32" s="80"/>
      <c r="I32" s="80"/>
      <c r="J32" s="80"/>
      <c r="K32" s="119"/>
      <c r="L32" s="80"/>
      <c r="M32" s="80"/>
      <c r="N32" s="136"/>
    </row>
    <row r="33" spans="1:16" ht="30" customHeight="1" x14ac:dyDescent="0.25">
      <c r="A33" s="11"/>
      <c r="B33" s="188" t="s">
        <v>136</v>
      </c>
      <c r="C33" s="18" t="s">
        <v>224</v>
      </c>
      <c r="D33" s="32" t="s">
        <v>318</v>
      </c>
      <c r="E33" s="146"/>
      <c r="F33" s="122"/>
      <c r="G33" s="122"/>
      <c r="H33" s="75">
        <v>0</v>
      </c>
      <c r="I33" s="75">
        <v>0.5</v>
      </c>
      <c r="J33" s="75">
        <v>1</v>
      </c>
      <c r="K33" s="80"/>
      <c r="L33" s="123"/>
      <c r="M33" s="122"/>
      <c r="N33" s="191">
        <f>+F33*L33+G33*M33</f>
        <v>0</v>
      </c>
    </row>
    <row r="34" spans="1:16" ht="30" customHeight="1" x14ac:dyDescent="0.25">
      <c r="A34" s="11"/>
      <c r="B34" s="76" t="s">
        <v>137</v>
      </c>
      <c r="C34" s="18" t="s">
        <v>225</v>
      </c>
      <c r="D34" s="17" t="s">
        <v>317</v>
      </c>
      <c r="E34" s="146"/>
      <c r="F34" s="122"/>
      <c r="G34" s="122"/>
      <c r="H34" s="75">
        <v>0</v>
      </c>
      <c r="I34" s="75">
        <v>0.5</v>
      </c>
      <c r="J34" s="75">
        <v>1</v>
      </c>
      <c r="K34" s="80"/>
      <c r="L34" s="123"/>
      <c r="M34" s="122"/>
      <c r="N34" s="191">
        <f>+F34*L34+G34*M34</f>
        <v>0</v>
      </c>
    </row>
    <row r="35" spans="1:16" ht="30" customHeight="1" x14ac:dyDescent="0.25">
      <c r="A35" s="11"/>
      <c r="B35" s="188" t="s">
        <v>138</v>
      </c>
      <c r="C35" s="18" t="s">
        <v>238</v>
      </c>
      <c r="D35" s="17" t="s">
        <v>316</v>
      </c>
      <c r="E35" s="131">
        <f>+E36+E37+E38</f>
        <v>0</v>
      </c>
      <c r="F35" s="131">
        <f>+F36+F37+F38</f>
        <v>0</v>
      </c>
      <c r="G35" s="131">
        <f>+G36+G37+G38</f>
        <v>0</v>
      </c>
      <c r="H35" s="80"/>
      <c r="I35" s="80"/>
      <c r="J35" s="80"/>
      <c r="K35" s="80"/>
      <c r="L35" s="80"/>
      <c r="M35" s="80"/>
      <c r="N35" s="191">
        <f>+N36+N37+N38</f>
        <v>0</v>
      </c>
    </row>
    <row r="36" spans="1:16" ht="30" customHeight="1" x14ac:dyDescent="0.25">
      <c r="A36" s="11"/>
      <c r="B36" s="188" t="s">
        <v>139</v>
      </c>
      <c r="C36" s="18" t="s">
        <v>239</v>
      </c>
      <c r="D36" s="120" t="s">
        <v>293</v>
      </c>
      <c r="E36" s="121"/>
      <c r="F36" s="122"/>
      <c r="G36" s="122"/>
      <c r="H36" s="75">
        <v>0.5</v>
      </c>
      <c r="I36" s="75">
        <v>0.5</v>
      </c>
      <c r="J36" s="75">
        <v>1</v>
      </c>
      <c r="K36" s="123"/>
      <c r="L36" s="123"/>
      <c r="M36" s="122"/>
      <c r="N36" s="191">
        <f>+E36*K36+F36*L36+G36*M36</f>
        <v>0</v>
      </c>
    </row>
    <row r="37" spans="1:16" ht="30" customHeight="1" x14ac:dyDescent="0.25">
      <c r="A37" s="11"/>
      <c r="B37" s="76" t="s">
        <v>140</v>
      </c>
      <c r="C37" s="18" t="s">
        <v>240</v>
      </c>
      <c r="D37" s="120" t="s">
        <v>315</v>
      </c>
      <c r="E37" s="146"/>
      <c r="F37" s="122"/>
      <c r="G37" s="122"/>
      <c r="H37" s="75">
        <v>0</v>
      </c>
      <c r="I37" s="75">
        <v>0.5</v>
      </c>
      <c r="J37" s="75">
        <v>1</v>
      </c>
      <c r="K37" s="80"/>
      <c r="L37" s="123"/>
      <c r="M37" s="123"/>
      <c r="N37" s="191">
        <f>+F37*L37+G37*M37</f>
        <v>0</v>
      </c>
    </row>
    <row r="38" spans="1:16" ht="30" customHeight="1" x14ac:dyDescent="0.25">
      <c r="A38" s="11"/>
      <c r="B38" s="188" t="s">
        <v>141</v>
      </c>
      <c r="C38" s="18" t="s">
        <v>241</v>
      </c>
      <c r="D38" s="120" t="s">
        <v>310</v>
      </c>
      <c r="E38" s="146"/>
      <c r="F38" s="122"/>
      <c r="G38" s="122"/>
      <c r="H38" s="75">
        <v>0</v>
      </c>
      <c r="I38" s="75">
        <v>0.5</v>
      </c>
      <c r="J38" s="75">
        <v>1</v>
      </c>
      <c r="K38" s="80"/>
      <c r="L38" s="123"/>
      <c r="M38" s="123"/>
      <c r="N38" s="191">
        <f>+F38*L38+G38*M38</f>
        <v>0</v>
      </c>
    </row>
    <row r="39" spans="1:16" ht="30" customHeight="1" x14ac:dyDescent="0.25">
      <c r="A39" s="11"/>
      <c r="B39" s="188" t="s">
        <v>142</v>
      </c>
      <c r="C39" s="18" t="s">
        <v>226</v>
      </c>
      <c r="D39" s="129" t="s">
        <v>319</v>
      </c>
      <c r="E39" s="146"/>
      <c r="F39" s="122"/>
      <c r="G39" s="122"/>
      <c r="H39" s="75">
        <v>0</v>
      </c>
      <c r="I39" s="75">
        <v>0.5</v>
      </c>
      <c r="J39" s="75">
        <v>1</v>
      </c>
      <c r="K39" s="80"/>
      <c r="L39" s="123"/>
      <c r="M39" s="123"/>
      <c r="N39" s="191">
        <f>+F39*L39+G39*M39</f>
        <v>0</v>
      </c>
    </row>
    <row r="40" spans="1:16" ht="30" customHeight="1" x14ac:dyDescent="0.25">
      <c r="A40" s="11"/>
      <c r="B40" s="76" t="s">
        <v>143</v>
      </c>
      <c r="C40" s="18" t="s">
        <v>227</v>
      </c>
      <c r="D40" s="129" t="s">
        <v>320</v>
      </c>
      <c r="E40" s="146"/>
      <c r="F40" s="80"/>
      <c r="G40" s="80"/>
      <c r="H40" s="75">
        <v>0</v>
      </c>
      <c r="I40" s="75">
        <v>0</v>
      </c>
      <c r="J40" s="75">
        <v>0</v>
      </c>
      <c r="K40" s="80"/>
      <c r="L40" s="80"/>
      <c r="M40" s="80"/>
      <c r="N40" s="195">
        <v>0</v>
      </c>
    </row>
    <row r="41" spans="1:16" ht="30" customHeight="1" x14ac:dyDescent="0.25">
      <c r="A41" s="11"/>
      <c r="B41" s="188" t="s">
        <v>144</v>
      </c>
      <c r="C41" s="18" t="s">
        <v>228</v>
      </c>
      <c r="D41" s="15" t="s">
        <v>322</v>
      </c>
      <c r="E41" s="147">
        <f>+E43</f>
        <v>0</v>
      </c>
      <c r="F41" s="147">
        <f>+F43</f>
        <v>0</v>
      </c>
      <c r="G41" s="147">
        <f>+G43</f>
        <v>0</v>
      </c>
      <c r="H41" s="80"/>
      <c r="I41" s="80"/>
      <c r="J41" s="80"/>
      <c r="K41" s="80"/>
      <c r="L41" s="80"/>
      <c r="M41" s="80"/>
      <c r="N41" s="193">
        <f>+N43</f>
        <v>0</v>
      </c>
    </row>
    <row r="42" spans="1:16" ht="30" customHeight="1" x14ac:dyDescent="0.25">
      <c r="A42" s="11"/>
      <c r="B42" s="188" t="s">
        <v>145</v>
      </c>
      <c r="C42" s="18" t="s">
        <v>229</v>
      </c>
      <c r="D42" s="175" t="s">
        <v>331</v>
      </c>
      <c r="E42" s="116"/>
      <c r="F42" s="117"/>
      <c r="G42" s="117"/>
      <c r="H42" s="80">
        <v>0</v>
      </c>
      <c r="I42" s="80">
        <v>0</v>
      </c>
      <c r="J42" s="80">
        <v>0</v>
      </c>
      <c r="K42" s="80"/>
      <c r="L42" s="80"/>
      <c r="M42" s="80"/>
      <c r="N42" s="136"/>
    </row>
    <row r="43" spans="1:16" ht="30" customHeight="1" x14ac:dyDescent="0.25">
      <c r="A43" s="11"/>
      <c r="B43" s="76" t="s">
        <v>146</v>
      </c>
      <c r="C43" s="18" t="s">
        <v>230</v>
      </c>
      <c r="D43" s="176" t="s">
        <v>359</v>
      </c>
      <c r="E43" s="121"/>
      <c r="F43" s="122"/>
      <c r="G43" s="122"/>
      <c r="H43" s="75">
        <v>0</v>
      </c>
      <c r="I43" s="75">
        <v>0</v>
      </c>
      <c r="J43" s="75">
        <v>0</v>
      </c>
      <c r="K43" s="148"/>
      <c r="L43" s="148"/>
      <c r="M43" s="148"/>
      <c r="N43" s="193">
        <f>+E43*K43+F43*L43+G43*M43</f>
        <v>0</v>
      </c>
    </row>
    <row r="44" spans="1:16" ht="30" customHeight="1" x14ac:dyDescent="0.25">
      <c r="A44" s="11"/>
      <c r="B44" s="188" t="s">
        <v>147</v>
      </c>
      <c r="C44" s="18" t="s">
        <v>231</v>
      </c>
      <c r="D44" s="175" t="s">
        <v>360</v>
      </c>
      <c r="E44" s="116"/>
      <c r="F44" s="117"/>
      <c r="G44" s="117"/>
      <c r="H44" s="80">
        <v>0</v>
      </c>
      <c r="I44" s="80">
        <v>0</v>
      </c>
      <c r="J44" s="80">
        <v>0</v>
      </c>
      <c r="K44" s="80"/>
      <c r="L44" s="80"/>
      <c r="M44" s="80"/>
      <c r="N44" s="136"/>
    </row>
    <row r="45" spans="1:16" ht="30" customHeight="1" x14ac:dyDescent="0.25">
      <c r="A45" s="11"/>
      <c r="B45" s="188" t="s">
        <v>148</v>
      </c>
      <c r="C45" s="18" t="s">
        <v>232</v>
      </c>
      <c r="D45" s="175" t="s">
        <v>361</v>
      </c>
      <c r="E45" s="116"/>
      <c r="F45" s="117"/>
      <c r="G45" s="117"/>
      <c r="H45" s="80">
        <v>0</v>
      </c>
      <c r="I45" s="80">
        <v>0</v>
      </c>
      <c r="J45" s="80">
        <v>0</v>
      </c>
      <c r="K45" s="80"/>
      <c r="L45" s="80"/>
      <c r="M45" s="80"/>
      <c r="N45" s="136"/>
      <c r="P45" s="81"/>
    </row>
    <row r="46" spans="1:16" ht="30" customHeight="1" x14ac:dyDescent="0.25">
      <c r="A46" s="11"/>
      <c r="B46" s="76" t="s">
        <v>149</v>
      </c>
      <c r="C46" s="18" t="s">
        <v>251</v>
      </c>
      <c r="D46" s="175" t="s">
        <v>330</v>
      </c>
      <c r="E46" s="116"/>
      <c r="F46" s="117"/>
      <c r="G46" s="117"/>
      <c r="H46" s="80">
        <v>0</v>
      </c>
      <c r="I46" s="80">
        <v>0</v>
      </c>
      <c r="J46" s="80">
        <v>0</v>
      </c>
      <c r="K46" s="80"/>
      <c r="L46" s="80"/>
      <c r="M46" s="80"/>
      <c r="N46" s="136"/>
    </row>
    <row r="47" spans="1:16" ht="30" customHeight="1" x14ac:dyDescent="0.25">
      <c r="A47" s="11"/>
      <c r="B47" s="188" t="s">
        <v>150</v>
      </c>
      <c r="C47" s="18" t="s">
        <v>252</v>
      </c>
      <c r="D47" s="15" t="s">
        <v>310</v>
      </c>
      <c r="E47" s="147">
        <f>+E48+E49+E51</f>
        <v>0</v>
      </c>
      <c r="F47" s="147">
        <f>+F48+F49+F51</f>
        <v>0</v>
      </c>
      <c r="G47" s="147">
        <f>+G48+G49+G51</f>
        <v>0</v>
      </c>
      <c r="H47" s="80"/>
      <c r="I47" s="80"/>
      <c r="J47" s="80"/>
      <c r="K47" s="80"/>
      <c r="L47" s="80"/>
      <c r="M47" s="80"/>
      <c r="N47" s="191">
        <f>+N48+N49+N51</f>
        <v>0</v>
      </c>
    </row>
    <row r="48" spans="1:16" ht="30" customHeight="1" x14ac:dyDescent="0.25">
      <c r="A48" s="11"/>
      <c r="B48" s="188" t="s">
        <v>151</v>
      </c>
      <c r="C48" s="18" t="s">
        <v>253</v>
      </c>
      <c r="D48" s="32" t="s">
        <v>384</v>
      </c>
      <c r="E48" s="121"/>
      <c r="F48" s="122"/>
      <c r="G48" s="122"/>
      <c r="H48" s="75">
        <v>0</v>
      </c>
      <c r="I48" s="75">
        <v>0</v>
      </c>
      <c r="J48" s="75">
        <v>0</v>
      </c>
      <c r="K48" s="148"/>
      <c r="L48" s="148"/>
      <c r="M48" s="148"/>
      <c r="N48" s="193">
        <f>+E48*K48+F48*L48+G48*M48</f>
        <v>0</v>
      </c>
    </row>
    <row r="49" spans="1:14" ht="30" customHeight="1" x14ac:dyDescent="0.25">
      <c r="A49" s="11"/>
      <c r="B49" s="76" t="s">
        <v>152</v>
      </c>
      <c r="C49" s="18" t="s">
        <v>254</v>
      </c>
      <c r="D49" s="32" t="s">
        <v>312</v>
      </c>
      <c r="E49" s="146"/>
      <c r="F49" s="122"/>
      <c r="G49" s="122"/>
      <c r="H49" s="75">
        <v>0</v>
      </c>
      <c r="I49" s="75">
        <v>0.5</v>
      </c>
      <c r="J49" s="75">
        <v>1</v>
      </c>
      <c r="K49" s="80"/>
      <c r="L49" s="123"/>
      <c r="M49" s="122"/>
      <c r="N49" s="191">
        <f>+F49*L49+G49*M49</f>
        <v>0</v>
      </c>
    </row>
    <row r="50" spans="1:14" ht="30" customHeight="1" x14ac:dyDescent="0.25">
      <c r="A50" s="11"/>
      <c r="B50" s="188" t="s">
        <v>153</v>
      </c>
      <c r="C50" s="18" t="s">
        <v>255</v>
      </c>
      <c r="D50" s="109" t="s">
        <v>311</v>
      </c>
      <c r="E50" s="116"/>
      <c r="F50" s="117"/>
      <c r="G50" s="117"/>
      <c r="H50" s="80">
        <v>0</v>
      </c>
      <c r="I50" s="80">
        <v>0.5</v>
      </c>
      <c r="J50" s="80">
        <v>1</v>
      </c>
      <c r="K50" s="80"/>
      <c r="L50" s="119"/>
      <c r="M50" s="117"/>
      <c r="N50" s="136"/>
    </row>
    <row r="51" spans="1:14" ht="30" customHeight="1" thickBot="1" x14ac:dyDescent="0.3">
      <c r="A51" s="11"/>
      <c r="B51" s="196" t="s">
        <v>154</v>
      </c>
      <c r="C51" s="28" t="s">
        <v>256</v>
      </c>
      <c r="D51" s="197" t="s">
        <v>310</v>
      </c>
      <c r="E51" s="198"/>
      <c r="F51" s="199"/>
      <c r="G51" s="199"/>
      <c r="H51" s="200">
        <v>0</v>
      </c>
      <c r="I51" s="200">
        <v>0.5</v>
      </c>
      <c r="J51" s="200">
        <v>1</v>
      </c>
      <c r="K51" s="201"/>
      <c r="L51" s="202"/>
      <c r="M51" s="202"/>
      <c r="N51" s="203">
        <f>+F51*L51+G51*M51</f>
        <v>0</v>
      </c>
    </row>
    <row r="55" spans="1:14" x14ac:dyDescent="0.25">
      <c r="D55" s="33"/>
    </row>
    <row r="56" spans="1:14" x14ac:dyDescent="0.25">
      <c r="D56" s="33"/>
    </row>
  </sheetData>
  <mergeCells count="5">
    <mergeCell ref="J5:M5"/>
    <mergeCell ref="E6:G6"/>
    <mergeCell ref="H6:J6"/>
    <mergeCell ref="K6:M6"/>
    <mergeCell ref="B2:N2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showGridLines="0" zoomScale="70" zoomScaleNormal="70" workbookViewId="0">
      <selection activeCell="E17" sqref="E17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130.140625" style="4" customWidth="1"/>
    <col min="5" max="8" width="20.7109375" style="4" customWidth="1"/>
    <col min="9" max="16384" width="11.42578125" style="4"/>
  </cols>
  <sheetData>
    <row r="1" spans="1:8" ht="15.75" customHeight="1" thickBot="1" x14ac:dyDescent="0.3">
      <c r="A1" s="1"/>
      <c r="B1" s="2"/>
      <c r="C1" s="3"/>
      <c r="D1" s="1"/>
      <c r="E1" s="1"/>
      <c r="F1" s="1"/>
      <c r="G1" s="1"/>
    </row>
    <row r="2" spans="1:8" ht="29.25" customHeight="1" thickBot="1" x14ac:dyDescent="0.3">
      <c r="A2" s="1"/>
      <c r="B2" s="255" t="s">
        <v>385</v>
      </c>
      <c r="C2" s="256"/>
      <c r="D2" s="256"/>
      <c r="E2" s="256"/>
      <c r="F2" s="256"/>
      <c r="G2" s="256"/>
      <c r="H2" s="257"/>
    </row>
    <row r="3" spans="1:8" ht="15" customHeight="1" x14ac:dyDescent="0.25">
      <c r="A3" s="1"/>
      <c r="B3" s="23"/>
      <c r="C3" s="23"/>
      <c r="D3" s="23"/>
      <c r="E3" s="23"/>
      <c r="F3" s="23"/>
      <c r="G3" s="23"/>
    </row>
    <row r="4" spans="1:8" ht="15" customHeight="1" x14ac:dyDescent="0.25">
      <c r="A4" s="1"/>
      <c r="B4" s="23"/>
      <c r="C4" s="23"/>
      <c r="D4" s="6" t="s">
        <v>276</v>
      </c>
      <c r="E4" s="6"/>
      <c r="F4" s="23"/>
      <c r="G4" s="23"/>
    </row>
    <row r="5" spans="1:8" ht="15" customHeight="1" thickBot="1" x14ac:dyDescent="0.3">
      <c r="A5" s="1"/>
      <c r="B5" s="23"/>
      <c r="C5" s="23"/>
      <c r="D5" s="5"/>
      <c r="E5" s="23"/>
      <c r="F5" s="23"/>
      <c r="G5" s="23"/>
    </row>
    <row r="6" spans="1:8" s="10" customFormat="1" ht="51.75" customHeight="1" x14ac:dyDescent="0.25">
      <c r="A6" s="7"/>
      <c r="B6" s="258" t="s">
        <v>277</v>
      </c>
      <c r="C6" s="260" t="s">
        <v>283</v>
      </c>
      <c r="D6" s="262" t="s">
        <v>298</v>
      </c>
      <c r="E6" s="8" t="s">
        <v>279</v>
      </c>
      <c r="F6" s="8" t="s">
        <v>270</v>
      </c>
      <c r="G6" s="8" t="s">
        <v>301</v>
      </c>
      <c r="H6" s="9" t="s">
        <v>323</v>
      </c>
    </row>
    <row r="7" spans="1:8" s="10" customFormat="1" ht="30.75" customHeight="1" x14ac:dyDescent="0.25">
      <c r="A7" s="7"/>
      <c r="B7" s="259"/>
      <c r="C7" s="261"/>
      <c r="D7" s="263"/>
      <c r="E7" s="74" t="s">
        <v>112</v>
      </c>
      <c r="F7" s="74" t="s">
        <v>113</v>
      </c>
      <c r="G7" s="74" t="s">
        <v>114</v>
      </c>
      <c r="H7" s="185" t="s">
        <v>115</v>
      </c>
    </row>
    <row r="8" spans="1:8" s="10" customFormat="1" ht="30.75" customHeight="1" x14ac:dyDescent="0.25">
      <c r="A8" s="7"/>
      <c r="B8" s="76" t="s">
        <v>112</v>
      </c>
      <c r="C8" s="14">
        <v>1</v>
      </c>
      <c r="D8" s="15" t="s">
        <v>271</v>
      </c>
      <c r="E8" s="127">
        <f>+SUM(E9:E18)</f>
        <v>0</v>
      </c>
      <c r="F8" s="127">
        <f>+SUM(F9:F18)</f>
        <v>0</v>
      </c>
      <c r="G8" s="24"/>
      <c r="H8" s="26"/>
    </row>
    <row r="9" spans="1:8" ht="30" customHeight="1" x14ac:dyDescent="0.25">
      <c r="A9" s="11"/>
      <c r="B9" s="76" t="s">
        <v>113</v>
      </c>
      <c r="C9" s="18" t="s">
        <v>0</v>
      </c>
      <c r="D9" s="19" t="s">
        <v>285</v>
      </c>
      <c r="E9" s="127">
        <f>+'80'!E11+'80'!F11+'80'!G11+'80'!H11</f>
        <v>0</v>
      </c>
      <c r="F9" s="127">
        <f>+'80'!Q11</f>
        <v>0</v>
      </c>
      <c r="G9" s="24"/>
      <c r="H9" s="26"/>
    </row>
    <row r="10" spans="1:8" ht="30" customHeight="1" x14ac:dyDescent="0.25">
      <c r="A10" s="11"/>
      <c r="B10" s="76" t="s">
        <v>114</v>
      </c>
      <c r="C10" s="18" t="s">
        <v>3</v>
      </c>
      <c r="D10" s="19" t="s">
        <v>284</v>
      </c>
      <c r="E10" s="127">
        <f>+'80'!H17</f>
        <v>0</v>
      </c>
      <c r="F10" s="127">
        <f>+'80'!Q17</f>
        <v>0</v>
      </c>
      <c r="G10" s="24"/>
      <c r="H10" s="26"/>
    </row>
    <row r="11" spans="1:8" ht="30" customHeight="1" x14ac:dyDescent="0.25">
      <c r="A11" s="11"/>
      <c r="B11" s="76" t="s">
        <v>115</v>
      </c>
      <c r="C11" s="18" t="s">
        <v>4</v>
      </c>
      <c r="D11" s="19" t="s">
        <v>292</v>
      </c>
      <c r="E11" s="127">
        <f>+'80'!E65+'80'!F65+'80'!G65</f>
        <v>0</v>
      </c>
      <c r="F11" s="127">
        <f>+'80'!Q65</f>
        <v>0</v>
      </c>
      <c r="G11" s="24"/>
      <c r="H11" s="26"/>
    </row>
    <row r="12" spans="1:8" ht="30" customHeight="1" x14ac:dyDescent="0.25">
      <c r="A12" s="11"/>
      <c r="B12" s="76" t="s">
        <v>116</v>
      </c>
      <c r="C12" s="18" t="s">
        <v>9</v>
      </c>
      <c r="D12" s="19" t="s">
        <v>294</v>
      </c>
      <c r="E12" s="127">
        <f>+'80'!E71+'80'!F71+'80'!G71</f>
        <v>0</v>
      </c>
      <c r="F12" s="127">
        <f>+'80'!Q71</f>
        <v>0</v>
      </c>
      <c r="G12" s="25"/>
      <c r="H12" s="27"/>
    </row>
    <row r="13" spans="1:8" ht="30" customHeight="1" x14ac:dyDescent="0.25">
      <c r="A13" s="11"/>
      <c r="B13" s="76" t="s">
        <v>117</v>
      </c>
      <c r="C13" s="18" t="s">
        <v>87</v>
      </c>
      <c r="D13" s="19" t="s">
        <v>322</v>
      </c>
      <c r="E13" s="127">
        <f>+'80'!E94+'80'!F94+'80'!G94</f>
        <v>0</v>
      </c>
      <c r="F13" s="127">
        <f>+'80'!Q94</f>
        <v>0</v>
      </c>
      <c r="G13" s="25"/>
      <c r="H13" s="27"/>
    </row>
    <row r="14" spans="1:8" ht="30" customHeight="1" x14ac:dyDescent="0.25">
      <c r="A14" s="11"/>
      <c r="B14" s="76" t="s">
        <v>118</v>
      </c>
      <c r="C14" s="18" t="s">
        <v>93</v>
      </c>
      <c r="D14" s="126" t="s">
        <v>379</v>
      </c>
      <c r="E14" s="132"/>
      <c r="F14" s="132"/>
      <c r="G14" s="124"/>
      <c r="H14" s="125"/>
    </row>
    <row r="15" spans="1:8" ht="30" customHeight="1" x14ac:dyDescent="0.25">
      <c r="A15" s="11"/>
      <c r="B15" s="76" t="s">
        <v>119</v>
      </c>
      <c r="C15" s="18" t="s">
        <v>94</v>
      </c>
      <c r="D15" s="19" t="s">
        <v>286</v>
      </c>
      <c r="E15" s="127">
        <f>+'80'!E101</f>
        <v>0</v>
      </c>
      <c r="F15" s="127">
        <f>+'80'!Q101</f>
        <v>0</v>
      </c>
      <c r="G15" s="25"/>
      <c r="H15" s="27"/>
    </row>
    <row r="16" spans="1:8" ht="30" customHeight="1" x14ac:dyDescent="0.25">
      <c r="A16" s="11"/>
      <c r="B16" s="76" t="s">
        <v>120</v>
      </c>
      <c r="C16" s="18" t="s">
        <v>98</v>
      </c>
      <c r="D16" s="126" t="s">
        <v>288</v>
      </c>
      <c r="E16" s="132"/>
      <c r="F16" s="132"/>
      <c r="G16" s="124"/>
      <c r="H16" s="125"/>
    </row>
    <row r="17" spans="1:8" ht="30" customHeight="1" x14ac:dyDescent="0.25">
      <c r="A17" s="11"/>
      <c r="B17" s="76" t="s">
        <v>121</v>
      </c>
      <c r="C17" s="18" t="s">
        <v>101</v>
      </c>
      <c r="D17" s="19" t="s">
        <v>295</v>
      </c>
      <c r="E17" s="127">
        <f>+'80'!E106+'80'!F106+'80'!G106</f>
        <v>0</v>
      </c>
      <c r="F17" s="127">
        <f>+'80'!Q106</f>
        <v>0</v>
      </c>
      <c r="G17" s="25"/>
      <c r="H17" s="27"/>
    </row>
    <row r="18" spans="1:8" ht="30" customHeight="1" x14ac:dyDescent="0.25">
      <c r="A18" s="11"/>
      <c r="B18" s="76" t="s">
        <v>122</v>
      </c>
      <c r="C18" s="18" t="s">
        <v>243</v>
      </c>
      <c r="D18" s="19" t="s">
        <v>296</v>
      </c>
      <c r="E18" s="127">
        <f>+'80'!E113+'80'!F113+'80'!G113</f>
        <v>0</v>
      </c>
      <c r="F18" s="127">
        <f>+'80'!Q113</f>
        <v>0</v>
      </c>
      <c r="G18" s="25"/>
      <c r="H18" s="27"/>
    </row>
    <row r="19" spans="1:8" ht="30.75" customHeight="1" x14ac:dyDescent="0.25">
      <c r="B19" s="76" t="s">
        <v>123</v>
      </c>
      <c r="C19" s="14">
        <v>2</v>
      </c>
      <c r="D19" s="15" t="s">
        <v>272</v>
      </c>
      <c r="E19" s="127">
        <f>+SUM(E20:E28)</f>
        <v>0</v>
      </c>
      <c r="F19" s="82"/>
      <c r="G19" s="133">
        <f>+SUM(G20:G28)</f>
        <v>0</v>
      </c>
      <c r="H19" s="26"/>
    </row>
    <row r="20" spans="1:8" ht="30.75" customHeight="1" x14ac:dyDescent="0.25">
      <c r="B20" s="76" t="s">
        <v>124</v>
      </c>
      <c r="C20" s="18" t="s">
        <v>6</v>
      </c>
      <c r="D20" s="19" t="s">
        <v>303</v>
      </c>
      <c r="E20" s="127">
        <f>+'81'!E10+'81'!F10+'81'!G10</f>
        <v>0</v>
      </c>
      <c r="F20" s="82"/>
      <c r="G20" s="133">
        <f>+'81'!N10</f>
        <v>0</v>
      </c>
      <c r="H20" s="26"/>
    </row>
    <row r="21" spans="1:8" ht="30.75" customHeight="1" x14ac:dyDescent="0.25">
      <c r="B21" s="76" t="s">
        <v>125</v>
      </c>
      <c r="C21" s="18" t="s">
        <v>7</v>
      </c>
      <c r="D21" s="19" t="s">
        <v>307</v>
      </c>
      <c r="E21" s="127">
        <f>+'81'!E15+'81'!F15+'81'!G15</f>
        <v>0</v>
      </c>
      <c r="F21" s="82"/>
      <c r="G21" s="133">
        <f>+'81'!N15</f>
        <v>0</v>
      </c>
      <c r="H21" s="26"/>
    </row>
    <row r="22" spans="1:8" ht="30.75" customHeight="1" x14ac:dyDescent="0.25">
      <c r="B22" s="76" t="s">
        <v>126</v>
      </c>
      <c r="C22" s="18" t="s">
        <v>8</v>
      </c>
      <c r="D22" s="19" t="s">
        <v>313</v>
      </c>
      <c r="E22" s="127">
        <f>+'81'!E21+'81'!F21+'81'!G21-'81'!E23-'81'!F23-'81'!G23</f>
        <v>0</v>
      </c>
      <c r="F22" s="83"/>
      <c r="G22" s="133">
        <f>+'81'!N21-+'81'!N23</f>
        <v>0</v>
      </c>
      <c r="H22" s="26"/>
    </row>
    <row r="23" spans="1:8" ht="30.75" customHeight="1" x14ac:dyDescent="0.25">
      <c r="B23" s="76" t="s">
        <v>127</v>
      </c>
      <c r="C23" s="18" t="s">
        <v>222</v>
      </c>
      <c r="D23" s="19" t="s">
        <v>293</v>
      </c>
      <c r="E23" s="127">
        <f>+'81'!E23+'81'!F23+'81'!G23+'81'!E36+'81'!F36+'81'!G36</f>
        <v>0</v>
      </c>
      <c r="F23" s="82"/>
      <c r="G23" s="133">
        <f>+'81'!N23+'81'!N36</f>
        <v>0</v>
      </c>
      <c r="H23" s="26"/>
    </row>
    <row r="24" spans="1:8" ht="30.75" customHeight="1" x14ac:dyDescent="0.25">
      <c r="B24" s="76" t="s">
        <v>128</v>
      </c>
      <c r="C24" s="18" t="s">
        <v>223</v>
      </c>
      <c r="D24" s="126" t="s">
        <v>386</v>
      </c>
      <c r="E24" s="132"/>
      <c r="F24" s="132"/>
      <c r="G24" s="135"/>
      <c r="H24" s="136"/>
    </row>
    <row r="25" spans="1:8" ht="30.75" customHeight="1" x14ac:dyDescent="0.25">
      <c r="B25" s="76" t="s">
        <v>129</v>
      </c>
      <c r="C25" s="18" t="s">
        <v>226</v>
      </c>
      <c r="D25" s="19" t="s">
        <v>314</v>
      </c>
      <c r="E25" s="127">
        <f>+'81'!E31+'81'!F31+'81'!G31-'81'!E36-'81'!F36-'81'!G36</f>
        <v>0</v>
      </c>
      <c r="F25" s="83"/>
      <c r="G25" s="133">
        <f>+'81'!N31-'81'!N36</f>
        <v>0</v>
      </c>
      <c r="H25" s="26"/>
    </row>
    <row r="26" spans="1:8" ht="30.75" customHeight="1" x14ac:dyDescent="0.25">
      <c r="B26" s="76" t="s">
        <v>130</v>
      </c>
      <c r="C26" s="18" t="s">
        <v>227</v>
      </c>
      <c r="D26" s="19" t="s">
        <v>319</v>
      </c>
      <c r="E26" s="127">
        <f>+'81'!E39+'81'!F39+'81'!G39</f>
        <v>0</v>
      </c>
      <c r="F26" s="83"/>
      <c r="G26" s="133">
        <f>+'81'!N39</f>
        <v>0</v>
      </c>
      <c r="H26" s="26"/>
    </row>
    <row r="27" spans="1:8" ht="30.75" customHeight="1" x14ac:dyDescent="0.25">
      <c r="B27" s="76" t="s">
        <v>131</v>
      </c>
      <c r="C27" s="18" t="s">
        <v>228</v>
      </c>
      <c r="D27" s="19" t="s">
        <v>322</v>
      </c>
      <c r="E27" s="127">
        <f>+'81'!E41+'81'!F41+'81'!G41</f>
        <v>0</v>
      </c>
      <c r="F27" s="82"/>
      <c r="G27" s="133">
        <f>+'81'!N41</f>
        <v>0</v>
      </c>
      <c r="H27" s="26"/>
    </row>
    <row r="28" spans="1:8" ht="30.75" customHeight="1" x14ac:dyDescent="0.25">
      <c r="B28" s="76" t="s">
        <v>132</v>
      </c>
      <c r="C28" s="18" t="s">
        <v>252</v>
      </c>
      <c r="D28" s="19" t="s">
        <v>310</v>
      </c>
      <c r="E28" s="127">
        <f>+'81'!E47+'81'!F47+'81'!G47</f>
        <v>0</v>
      </c>
      <c r="F28" s="83"/>
      <c r="G28" s="133">
        <f>+'81'!N47</f>
        <v>0</v>
      </c>
      <c r="H28" s="26"/>
    </row>
    <row r="29" spans="1:8" ht="30.75" customHeight="1" thickBot="1" x14ac:dyDescent="0.3">
      <c r="B29" s="186" t="s">
        <v>133</v>
      </c>
      <c r="C29" s="28" t="s">
        <v>242</v>
      </c>
      <c r="D29" s="78" t="s">
        <v>5</v>
      </c>
      <c r="E29" s="29"/>
      <c r="F29" s="30"/>
      <c r="G29" s="29"/>
      <c r="H29" s="134" t="e">
        <f>+G19/F8</f>
        <v>#DIV/0!</v>
      </c>
    </row>
  </sheetData>
  <mergeCells count="4">
    <mergeCell ref="B2:H2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80</vt:lpstr>
      <vt:lpstr>81</vt:lpstr>
      <vt:lpstr>84</vt:lpstr>
      <vt:lpstr>'80'!Print_Area</vt:lpstr>
      <vt:lpstr>'80'!Print_Titles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 Olmo</dc:creator>
  <cp:lastModifiedBy>oli</cp:lastModifiedBy>
  <cp:lastPrinted>2021-10-25T11:33:46Z</cp:lastPrinted>
  <dcterms:created xsi:type="dcterms:W3CDTF">2019-01-14T16:03:37Z</dcterms:created>
  <dcterms:modified xsi:type="dcterms:W3CDTF">2021-12-13T13:29:53Z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